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fileSharing readOnlyRecommended="1" userName="Пользователь" reservationPassword="CF7A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4" i="1" l="1"/>
  <c r="B4" i="2"/>
  <c r="Q4" i="1"/>
  <c r="E4" i="1"/>
  <c r="E5" i="1"/>
  <c r="G4" i="1"/>
  <c r="K21" i="1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4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4" i="2"/>
  <c r="D5" i="2"/>
  <c r="H5" i="2" s="1"/>
  <c r="D6" i="2"/>
  <c r="H6" i="2" s="1"/>
  <c r="D7" i="2"/>
  <c r="H7" i="2" s="1"/>
  <c r="D8" i="2"/>
  <c r="H8" i="2" s="1"/>
  <c r="D9" i="2"/>
  <c r="H9" i="2" s="1"/>
  <c r="D10" i="2"/>
  <c r="H10" i="2" s="1"/>
  <c r="D11" i="2"/>
  <c r="H11" i="2" s="1"/>
  <c r="D12" i="2"/>
  <c r="H12" i="2" s="1"/>
  <c r="D13" i="2"/>
  <c r="H13" i="2" s="1"/>
  <c r="D14" i="2"/>
  <c r="H14" i="2" s="1"/>
  <c r="D15" i="2"/>
  <c r="H15" i="2" s="1"/>
  <c r="D16" i="2"/>
  <c r="H16" i="2" s="1"/>
  <c r="D17" i="2"/>
  <c r="H17" i="2" s="1"/>
  <c r="D18" i="2"/>
  <c r="H18" i="2" s="1"/>
  <c r="D19" i="2"/>
  <c r="H19" i="2" s="1"/>
  <c r="D20" i="2"/>
  <c r="H20" i="2" s="1"/>
  <c r="D21" i="2"/>
  <c r="H21" i="2" s="1"/>
  <c r="D22" i="2"/>
  <c r="H22" i="2" s="1"/>
  <c r="D23" i="2"/>
  <c r="H23" i="2" s="1"/>
  <c r="D24" i="2"/>
  <c r="H24" i="2" s="1"/>
  <c r="D25" i="2"/>
  <c r="H25" i="2" s="1"/>
  <c r="D4" i="2"/>
  <c r="H4" i="2" s="1"/>
  <c r="C35" i="1"/>
  <c r="C34" i="1"/>
  <c r="C33" i="1"/>
  <c r="H4" i="1"/>
  <c r="E16" i="1"/>
  <c r="E17" i="1"/>
  <c r="E18" i="1"/>
  <c r="E19" i="1"/>
  <c r="E20" i="1"/>
  <c r="E21" i="1"/>
  <c r="E22" i="1"/>
  <c r="E23" i="1"/>
  <c r="E24" i="1"/>
  <c r="E25" i="1"/>
  <c r="AI28" i="1"/>
  <c r="Z35" i="1" s="1"/>
  <c r="AI27" i="1"/>
  <c r="Z34" i="1" s="1"/>
  <c r="AI26" i="1"/>
  <c r="Z33" i="1" s="1"/>
  <c r="AF26" i="1"/>
  <c r="Y33" i="1" s="1"/>
  <c r="AF28" i="1"/>
  <c r="Y35" i="1" s="1"/>
  <c r="AF27" i="1"/>
  <c r="Y34" i="1" s="1"/>
  <c r="AC28" i="1"/>
  <c r="X35" i="1" s="1"/>
  <c r="AC27" i="1"/>
  <c r="X34" i="1" s="1"/>
  <c r="AC26" i="1"/>
  <c r="X33" i="1" s="1"/>
  <c r="Y28" i="1"/>
  <c r="S35" i="1" s="1"/>
  <c r="Y27" i="1"/>
  <c r="S34" i="1" s="1"/>
  <c r="Y26" i="1"/>
  <c r="S33" i="1" s="1"/>
  <c r="V28" i="1"/>
  <c r="R35" i="1" s="1"/>
  <c r="V27" i="1"/>
  <c r="R34" i="1" s="1"/>
  <c r="V26" i="1"/>
  <c r="R33" i="1" s="1"/>
  <c r="S28" i="1"/>
  <c r="Q35" i="1" s="1"/>
  <c r="S27" i="1"/>
  <c r="Q34" i="1" s="1"/>
  <c r="S26" i="1"/>
  <c r="Q33" i="1" s="1"/>
  <c r="O28" i="1"/>
  <c r="L35" i="1" s="1"/>
  <c r="O27" i="1"/>
  <c r="L34" i="1" s="1"/>
  <c r="O26" i="1"/>
  <c r="L33" i="1" s="1"/>
  <c r="L28" i="1"/>
  <c r="K35" i="1" s="1"/>
  <c r="L27" i="1"/>
  <c r="K34" i="1" s="1"/>
  <c r="L26" i="1"/>
  <c r="K33" i="1" s="1"/>
  <c r="I28" i="1"/>
  <c r="J35" i="1" s="1"/>
  <c r="I27" i="1"/>
  <c r="J34" i="1" s="1"/>
  <c r="I26" i="1"/>
  <c r="J33" i="1" s="1"/>
  <c r="F28" i="1"/>
  <c r="E35" i="1" s="1"/>
  <c r="F27" i="1"/>
  <c r="E34" i="1" s="1"/>
  <c r="F26" i="1"/>
  <c r="E33" i="1" s="1"/>
  <c r="D28" i="1"/>
  <c r="D35" i="1" s="1"/>
  <c r="D27" i="1"/>
  <c r="D34" i="1" s="1"/>
  <c r="D26" i="1"/>
  <c r="D33" i="1" s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4" i="1"/>
  <c r="AE5" i="1"/>
  <c r="AE6" i="1"/>
  <c r="AE7" i="1"/>
  <c r="AE8" i="1"/>
  <c r="AE9" i="1"/>
  <c r="AE10" i="1"/>
  <c r="AE11" i="1"/>
  <c r="AE12" i="1"/>
  <c r="AE13" i="1"/>
  <c r="AE14" i="1"/>
  <c r="AE15" i="1"/>
  <c r="AL15" i="1" s="1"/>
  <c r="AE16" i="1"/>
  <c r="AE17" i="1"/>
  <c r="AE18" i="1"/>
  <c r="AE19" i="1"/>
  <c r="AL19" i="1" s="1"/>
  <c r="AE20" i="1"/>
  <c r="AE21" i="1"/>
  <c r="AE22" i="1"/>
  <c r="AE23" i="1"/>
  <c r="AL23" i="1" s="1"/>
  <c r="AE24" i="1"/>
  <c r="AE25" i="1"/>
  <c r="AE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5" i="1"/>
  <c r="AA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U5" i="1"/>
  <c r="AB5" i="1" s="1"/>
  <c r="U6" i="1"/>
  <c r="AB6" i="1" s="1"/>
  <c r="U7" i="1"/>
  <c r="AB7" i="1" s="1"/>
  <c r="U8" i="1"/>
  <c r="AB8" i="1" s="1"/>
  <c r="U9" i="1"/>
  <c r="AB9" i="1" s="1"/>
  <c r="U10" i="1"/>
  <c r="AB10" i="1" s="1"/>
  <c r="U11" i="1"/>
  <c r="AB11" i="1" s="1"/>
  <c r="U12" i="1"/>
  <c r="AB12" i="1" s="1"/>
  <c r="U13" i="1"/>
  <c r="AB13" i="1" s="1"/>
  <c r="U14" i="1"/>
  <c r="AB14" i="1" s="1"/>
  <c r="U15" i="1"/>
  <c r="AB15" i="1" s="1"/>
  <c r="U16" i="1"/>
  <c r="AB16" i="1" s="1"/>
  <c r="U17" i="1"/>
  <c r="AB17" i="1" s="1"/>
  <c r="U18" i="1"/>
  <c r="AB18" i="1" s="1"/>
  <c r="U19" i="1"/>
  <c r="AB19" i="1" s="1"/>
  <c r="U20" i="1"/>
  <c r="AB20" i="1" s="1"/>
  <c r="U21" i="1"/>
  <c r="AB21" i="1" s="1"/>
  <c r="U22" i="1"/>
  <c r="AB22" i="1" s="1"/>
  <c r="U23" i="1"/>
  <c r="AB23" i="1" s="1"/>
  <c r="U24" i="1"/>
  <c r="AB24" i="1" s="1"/>
  <c r="U25" i="1"/>
  <c r="AB25" i="1" s="1"/>
  <c r="U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4" i="1"/>
  <c r="AL25" i="1"/>
  <c r="AJ25" i="1"/>
  <c r="AG25" i="1"/>
  <c r="AJ24" i="1"/>
  <c r="AG24" i="1"/>
  <c r="AJ23" i="1"/>
  <c r="AG23" i="1"/>
  <c r="AJ22" i="1"/>
  <c r="AG22" i="1"/>
  <c r="AJ21" i="1"/>
  <c r="AG21" i="1"/>
  <c r="AJ20" i="1"/>
  <c r="AG20" i="1"/>
  <c r="AJ19" i="1"/>
  <c r="AG19" i="1"/>
  <c r="AJ18" i="1"/>
  <c r="AG18" i="1"/>
  <c r="AL17" i="1"/>
  <c r="AJ17" i="1"/>
  <c r="AG17" i="1"/>
  <c r="AJ16" i="1"/>
  <c r="AG16" i="1"/>
  <c r="AJ15" i="1"/>
  <c r="AG15" i="1"/>
  <c r="AJ14" i="1"/>
  <c r="AG14" i="1"/>
  <c r="AJ13" i="1"/>
  <c r="AG13" i="1"/>
  <c r="AJ12" i="1"/>
  <c r="AG12" i="1"/>
  <c r="AL11" i="1"/>
  <c r="AJ11" i="1"/>
  <c r="AG11" i="1"/>
  <c r="AJ10" i="1"/>
  <c r="AG10" i="1"/>
  <c r="AJ9" i="1"/>
  <c r="AG9" i="1"/>
  <c r="AJ8" i="1"/>
  <c r="AG8" i="1"/>
  <c r="AL7" i="1"/>
  <c r="AJ7" i="1"/>
  <c r="AG7" i="1"/>
  <c r="AJ6" i="1"/>
  <c r="AG6" i="1"/>
  <c r="AJ5" i="1"/>
  <c r="AG5" i="1"/>
  <c r="AJ4" i="1"/>
  <c r="AG4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W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4" i="1"/>
  <c r="N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2" i="1"/>
  <c r="K23" i="1"/>
  <c r="K24" i="1"/>
  <c r="K25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R4" i="1"/>
  <c r="P25" i="1"/>
  <c r="M25" i="1"/>
  <c r="P24" i="1"/>
  <c r="M24" i="1"/>
  <c r="P23" i="1"/>
  <c r="M23" i="1"/>
  <c r="P22" i="1"/>
  <c r="M22" i="1"/>
  <c r="P21" i="1"/>
  <c r="M21" i="1"/>
  <c r="P20" i="1"/>
  <c r="M20" i="1"/>
  <c r="P19" i="1"/>
  <c r="M19" i="1"/>
  <c r="P18" i="1"/>
  <c r="M18" i="1"/>
  <c r="P17" i="1"/>
  <c r="M17" i="1"/>
  <c r="P16" i="1"/>
  <c r="M16" i="1"/>
  <c r="P15" i="1"/>
  <c r="M15" i="1"/>
  <c r="P14" i="1"/>
  <c r="M14" i="1"/>
  <c r="P13" i="1"/>
  <c r="M13" i="1"/>
  <c r="P12" i="1"/>
  <c r="M12" i="1"/>
  <c r="P11" i="1"/>
  <c r="M11" i="1"/>
  <c r="P10" i="1"/>
  <c r="M10" i="1"/>
  <c r="P9" i="1"/>
  <c r="M9" i="1"/>
  <c r="P8" i="1"/>
  <c r="M8" i="1"/>
  <c r="P7" i="1"/>
  <c r="M7" i="1"/>
  <c r="P6" i="1"/>
  <c r="M6" i="1"/>
  <c r="P5" i="1"/>
  <c r="M5" i="1"/>
  <c r="P4" i="1"/>
  <c r="M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E6" i="1"/>
  <c r="E7" i="1"/>
  <c r="E8" i="1"/>
  <c r="E9" i="1"/>
  <c r="E10" i="1"/>
  <c r="E11" i="1"/>
  <c r="E12" i="1"/>
  <c r="E13" i="1"/>
  <c r="E14" i="1"/>
  <c r="E15" i="1"/>
  <c r="AL21" i="1" l="1"/>
  <c r="AL13" i="1"/>
  <c r="AL9" i="1"/>
  <c r="AL5" i="1"/>
  <c r="AL4" i="1"/>
  <c r="AB4" i="1"/>
  <c r="AL24" i="1"/>
  <c r="AL22" i="1"/>
  <c r="AL20" i="1"/>
  <c r="AL18" i="1"/>
  <c r="AL16" i="1"/>
  <c r="AL14" i="1"/>
  <c r="AL12" i="1"/>
  <c r="AL10" i="1"/>
  <c r="AL8" i="1"/>
  <c r="AL6" i="1"/>
  <c r="R24" i="1"/>
  <c r="R22" i="1"/>
  <c r="R20" i="1"/>
  <c r="R18" i="1"/>
  <c r="R16" i="1"/>
  <c r="R14" i="1"/>
  <c r="R12" i="1"/>
  <c r="R10" i="1"/>
  <c r="R8" i="1"/>
  <c r="R6" i="1"/>
  <c r="R25" i="1"/>
  <c r="R23" i="1"/>
  <c r="R21" i="1"/>
  <c r="R19" i="1"/>
  <c r="R17" i="1"/>
  <c r="R15" i="1"/>
  <c r="R13" i="1"/>
  <c r="R11" i="1"/>
  <c r="R9" i="1"/>
  <c r="R7" i="1"/>
  <c r="R5" i="1"/>
</calcChain>
</file>

<file path=xl/comments1.xml><?xml version="1.0" encoding="utf-8"?>
<comments xmlns="http://schemas.openxmlformats.org/spreadsheetml/2006/main">
  <authors>
    <author>Автор</author>
  </authors>
  <commentLis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<sst xmlns="http://schemas.openxmlformats.org/spreadsheetml/2006/main" count="102" uniqueCount="27">
  <si>
    <t>Мониторинг техники чтения</t>
  </si>
  <si>
    <t>№ П/п</t>
  </si>
  <si>
    <t>Фамилия, имя</t>
  </si>
  <si>
    <t>1 класс</t>
  </si>
  <si>
    <t>сентябрь</t>
  </si>
  <si>
    <t>декабрь</t>
  </si>
  <si>
    <t>разница</t>
  </si>
  <si>
    <t>май</t>
  </si>
  <si>
    <t>разица за год</t>
  </si>
  <si>
    <t>% роста</t>
  </si>
  <si>
    <t>3 класс</t>
  </si>
  <si>
    <t>4 класс</t>
  </si>
  <si>
    <t>% выполнения нормы</t>
  </si>
  <si>
    <t>разница с предыдущим классом</t>
  </si>
  <si>
    <t>1 класс  (20 - 30 слов)</t>
  </si>
  <si>
    <t>2 класс ( 1 полугодие  35-40 слов, 2 полугодие 50-60 слов)</t>
  </si>
  <si>
    <t>3 класс ( 1 полугодие 65-70 слов, 2 полугодие 75 - 80 слов)</t>
  </si>
  <si>
    <t>выше нормы</t>
  </si>
  <si>
    <t>ниже нормы</t>
  </si>
  <si>
    <t xml:space="preserve">норма </t>
  </si>
  <si>
    <t>4 класс ( 1 полугодие 80 - 85 слов, 2 полугодие 90-95 слов)</t>
  </si>
  <si>
    <t>2класс</t>
  </si>
  <si>
    <t>№</t>
  </si>
  <si>
    <t>ФИО</t>
  </si>
  <si>
    <t xml:space="preserve">1 класс </t>
  </si>
  <si>
    <t>норма</t>
  </si>
  <si>
    <t xml:space="preserve">2 класс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</si>
</sst>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Protection="1">
      <protection locked="0"/>
    </xf>
    <xf numFmtId="0" fontId="1" fillId="4" borderId="0" xfId="0" applyFont="1" applyFill="1"/>
    <xf numFmtId="0" fontId="0" fillId="4" borderId="0" xfId="0" applyFill="1"/>
    <xf numFmtId="0" fontId="0" fillId="4" borderId="1" xfId="0" applyFill="1" applyBorder="1"/>
    <xf numFmtId="0" fontId="1" fillId="4" borderId="1" xfId="0" applyFont="1" applyFill="1" applyBorder="1" applyProtection="1">
      <protection locked="0"/>
    </xf>
    <xf numFmtId="0" fontId="0" fillId="0" borderId="1" xfId="0" applyFill="1" applyBorder="1"/>
    <xf numFmtId="0" fontId="0" fillId="5" borderId="1" xfId="0" applyFill="1" applyBorder="1"/>
    <xf numFmtId="0" fontId="0" fillId="2" borderId="1" xfId="0" applyFill="1" applyBorder="1" applyProtection="1"/>
    <xf numFmtId="2" fontId="0" fillId="2" borderId="1" xfId="0" applyNumberFormat="1" applyFill="1" applyBorder="1" applyProtection="1"/>
    <xf numFmtId="164" fontId="0" fillId="2" borderId="1" xfId="0" applyNumberFormat="1" applyFill="1" applyBorder="1" applyProtection="1"/>
    <xf numFmtId="0" fontId="0" fillId="0" borderId="0" xfId="0" applyBorder="1"/>
    <xf numFmtId="0" fontId="0" fillId="0" borderId="0" xfId="0" applyProtection="1">
      <protection hidden="1"/>
    </xf>
    <xf numFmtId="0" fontId="0" fillId="0" borderId="1" xfId="0" applyBorder="1" applyProtection="1"/>
    <xf numFmtId="0" fontId="0" fillId="0" borderId="1" xfId="0" applyFill="1" applyBorder="1" applyProtection="1"/>
    <xf numFmtId="0" fontId="1" fillId="3" borderId="1" xfId="0" applyFont="1" applyFill="1" applyBorder="1" applyProtection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2 класс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Лист1!$H$33:$I$33</c:f>
              <c:strCache>
                <c:ptCount val="1"/>
                <c:pt idx="0">
                  <c:v>норма </c:v>
                </c:pt>
              </c:strCache>
            </c:strRef>
          </c:tx>
          <c:invertIfNegative val="0"/>
          <c:cat>
            <c:strRef>
              <c:f>Лист1!$J$32:$L$32</c:f>
              <c:strCache>
                <c:ptCount val="3"/>
                <c:pt idx="0">
                  <c:v>сентябрь</c:v>
                </c:pt>
                <c:pt idx="1">
                  <c:v>декабрь</c:v>
                </c:pt>
                <c:pt idx="2">
                  <c:v>май</c:v>
                </c:pt>
              </c:strCache>
            </c:strRef>
          </c:cat>
          <c:val>
            <c:numRef>
              <c:f>Лист1!$J$33:$L$33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Лист1!$H$34:$I$34</c:f>
              <c:strCache>
                <c:ptCount val="1"/>
                <c:pt idx="0">
                  <c:v>ниже нормы</c:v>
                </c:pt>
              </c:strCache>
            </c:strRef>
          </c:tx>
          <c:invertIfNegative val="0"/>
          <c:cat>
            <c:strRef>
              <c:f>Лист1!$J$32:$L$32</c:f>
              <c:strCache>
                <c:ptCount val="3"/>
                <c:pt idx="0">
                  <c:v>сентябрь</c:v>
                </c:pt>
                <c:pt idx="1">
                  <c:v>декабрь</c:v>
                </c:pt>
                <c:pt idx="2">
                  <c:v>май</c:v>
                </c:pt>
              </c:strCache>
            </c:strRef>
          </c:cat>
          <c:val>
            <c:numRef>
              <c:f>Лист1!$J$34:$L$34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Лист1!$H$35:$I$35</c:f>
              <c:strCache>
                <c:ptCount val="1"/>
                <c:pt idx="0">
                  <c:v>выше нормы</c:v>
                </c:pt>
              </c:strCache>
            </c:strRef>
          </c:tx>
          <c:invertIfNegative val="0"/>
          <c:cat>
            <c:strRef>
              <c:f>Лист1!$J$32:$L$32</c:f>
              <c:strCache>
                <c:ptCount val="3"/>
                <c:pt idx="0">
                  <c:v>сентябрь</c:v>
                </c:pt>
                <c:pt idx="1">
                  <c:v>декабрь</c:v>
                </c:pt>
                <c:pt idx="2">
                  <c:v>май</c:v>
                </c:pt>
              </c:strCache>
            </c:strRef>
          </c:cat>
          <c:val>
            <c:numRef>
              <c:f>Лист1!$J$35:$L$35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842240"/>
        <c:axId val="6843776"/>
        <c:axId val="0"/>
      </c:bar3DChart>
      <c:catAx>
        <c:axId val="6842240"/>
        <c:scaling>
          <c:orientation val="minMax"/>
        </c:scaling>
        <c:delete val="0"/>
        <c:axPos val="b"/>
        <c:majorTickMark val="none"/>
        <c:minorTickMark val="none"/>
        <c:tickLblPos val="nextTo"/>
        <c:crossAx val="6843776"/>
        <c:crosses val="autoZero"/>
        <c:auto val="1"/>
        <c:lblAlgn val="ctr"/>
        <c:lblOffset val="100"/>
        <c:noMultiLvlLbl val="0"/>
      </c:catAx>
      <c:valAx>
        <c:axId val="68437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8422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2 класс</a:t>
            </a:r>
          </a:p>
          <a:p>
            <a:pPr>
              <a:defRPr sz="1200"/>
            </a:pPr>
            <a:r>
              <a:rPr lang="ru-RU" sz="1200"/>
              <a:t> (3 срез май)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invertIfNegative val="0"/>
          <c:val>
            <c:numRef>
              <c:f>Лист2!$L$4:$L$25</c:f>
              <c:numCache>
                <c:formatCode>General</c:formatCode>
                <c:ptCount val="22"/>
                <c:pt idx="0">
                  <c:v>76</c:v>
                </c:pt>
                <c:pt idx="1">
                  <c:v>88</c:v>
                </c:pt>
                <c:pt idx="2">
                  <c:v>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10432"/>
        <c:axId val="40616320"/>
      </c:barChar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Лист2!$K$4:$K$25</c:f>
              <c:numCache>
                <c:formatCode>General</c:formatCode>
                <c:ptCount val="2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10432"/>
        <c:axId val="40616320"/>
      </c:lineChart>
      <c:catAx>
        <c:axId val="40610432"/>
        <c:scaling>
          <c:orientation val="minMax"/>
        </c:scaling>
        <c:delete val="0"/>
        <c:axPos val="b"/>
        <c:majorTickMark val="out"/>
        <c:minorTickMark val="none"/>
        <c:tickLblPos val="nextTo"/>
        <c:crossAx val="40616320"/>
        <c:crosses val="autoZero"/>
        <c:auto val="1"/>
        <c:lblAlgn val="ctr"/>
        <c:lblOffset val="100"/>
        <c:noMultiLvlLbl val="0"/>
      </c:catAx>
      <c:valAx>
        <c:axId val="40616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610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ru-RU" sz="1200">
                <a:latin typeface="Times New Roman" pitchFamily="18" charset="0"/>
                <a:cs typeface="Times New Roman" pitchFamily="18" charset="0"/>
              </a:rPr>
              <a:t>3 класс</a:t>
            </a:r>
          </a:p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ru-RU" sz="1200">
                <a:latin typeface="Times New Roman" pitchFamily="18" charset="0"/>
                <a:cs typeface="Times New Roman" pitchFamily="18" charset="0"/>
              </a:rPr>
              <a:t>( 1 срез сентябрь)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кол-во прочитанных слов</c:v>
          </c:tx>
          <c:invertIfNegative val="0"/>
          <c:val>
            <c:numRef>
              <c:f>Лист2!$N$4:$N$25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46144"/>
        <c:axId val="40647680"/>
      </c:barChart>
      <c:lineChart>
        <c:grouping val="standard"/>
        <c:varyColors val="0"/>
        <c:ser>
          <c:idx val="0"/>
          <c:order val="0"/>
          <c:tx>
            <c:v>норма</c:v>
          </c:tx>
          <c:marker>
            <c:symbol val="none"/>
          </c:marker>
          <c:val>
            <c:numRef>
              <c:f>Лист2!$M$4:$M$25</c:f>
              <c:numCache>
                <c:formatCode>General</c:formatCode>
                <c:ptCount val="22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46144"/>
        <c:axId val="40647680"/>
      </c:lineChart>
      <c:catAx>
        <c:axId val="40646144"/>
        <c:scaling>
          <c:orientation val="minMax"/>
        </c:scaling>
        <c:delete val="0"/>
        <c:axPos val="b"/>
        <c:majorTickMark val="out"/>
        <c:minorTickMark val="none"/>
        <c:tickLblPos val="nextTo"/>
        <c:crossAx val="40647680"/>
        <c:crosses val="autoZero"/>
        <c:auto val="1"/>
        <c:lblAlgn val="ctr"/>
        <c:lblOffset val="100"/>
        <c:noMultiLvlLbl val="0"/>
      </c:catAx>
      <c:valAx>
        <c:axId val="40647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646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ru-RU" sz="1200">
                <a:latin typeface="Times New Roman" pitchFamily="18" charset="0"/>
                <a:cs typeface="Times New Roman" pitchFamily="18" charset="0"/>
              </a:rPr>
              <a:t>3 класс</a:t>
            </a:r>
          </a:p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ru-RU" sz="1200">
                <a:latin typeface="Times New Roman" pitchFamily="18" charset="0"/>
                <a:cs typeface="Times New Roman" pitchFamily="18" charset="0"/>
              </a:rPr>
              <a:t> ( 2 срез декабрь)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кол-во прочитанных слов</c:v>
          </c:tx>
          <c:invertIfNegative val="0"/>
          <c:val>
            <c:numRef>
              <c:f>Лист2!$P$4:$P$25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81856"/>
        <c:axId val="40683392"/>
      </c:barChart>
      <c:lineChart>
        <c:grouping val="standard"/>
        <c:varyColors val="0"/>
        <c:ser>
          <c:idx val="0"/>
          <c:order val="0"/>
          <c:tx>
            <c:v>норма</c:v>
          </c:tx>
          <c:marker>
            <c:symbol val="none"/>
          </c:marker>
          <c:val>
            <c:numRef>
              <c:f>Лист2!$O$4:$O$25</c:f>
              <c:numCache>
                <c:formatCode>General</c:formatCode>
                <c:ptCount val="22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81856"/>
        <c:axId val="40683392"/>
      </c:lineChart>
      <c:catAx>
        <c:axId val="40681856"/>
        <c:scaling>
          <c:orientation val="minMax"/>
        </c:scaling>
        <c:delete val="0"/>
        <c:axPos val="b"/>
        <c:majorTickMark val="out"/>
        <c:minorTickMark val="none"/>
        <c:tickLblPos val="nextTo"/>
        <c:crossAx val="40683392"/>
        <c:crosses val="autoZero"/>
        <c:auto val="1"/>
        <c:lblAlgn val="ctr"/>
        <c:lblOffset val="100"/>
        <c:noMultiLvlLbl val="0"/>
      </c:catAx>
      <c:valAx>
        <c:axId val="40683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681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ru-RU" sz="1200">
                <a:latin typeface="Times New Roman" pitchFamily="18" charset="0"/>
                <a:cs typeface="Times New Roman" pitchFamily="18" charset="0"/>
              </a:rPr>
              <a:t>3 класс</a:t>
            </a:r>
          </a:p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ru-RU" sz="1200">
                <a:latin typeface="Times New Roman" pitchFamily="18" charset="0"/>
                <a:cs typeface="Times New Roman" pitchFamily="18" charset="0"/>
              </a:rPr>
              <a:t> ( 3 срез май)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кол-во прочитанных слов</c:v>
          </c:tx>
          <c:invertIfNegative val="0"/>
          <c:val>
            <c:numRef>
              <c:f>Лист2!$R$4:$R$25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36800"/>
        <c:axId val="41050880"/>
      </c:barChart>
      <c:lineChart>
        <c:grouping val="standard"/>
        <c:varyColors val="0"/>
        <c:ser>
          <c:idx val="0"/>
          <c:order val="0"/>
          <c:tx>
            <c:v>норма</c:v>
          </c:tx>
          <c:marker>
            <c:symbol val="none"/>
          </c:marker>
          <c:val>
            <c:numRef>
              <c:f>Лист2!$Q$4:$Q$25</c:f>
              <c:numCache>
                <c:formatCode>General</c:formatCode>
                <c:ptCount val="22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36800"/>
        <c:axId val="41050880"/>
      </c:lineChart>
      <c:catAx>
        <c:axId val="41036800"/>
        <c:scaling>
          <c:orientation val="minMax"/>
        </c:scaling>
        <c:delete val="0"/>
        <c:axPos val="b"/>
        <c:majorTickMark val="out"/>
        <c:minorTickMark val="none"/>
        <c:tickLblPos val="nextTo"/>
        <c:crossAx val="41050880"/>
        <c:crosses val="autoZero"/>
        <c:auto val="1"/>
        <c:lblAlgn val="ctr"/>
        <c:lblOffset val="100"/>
        <c:noMultiLvlLbl val="0"/>
      </c:catAx>
      <c:valAx>
        <c:axId val="41050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036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4 класс</a:t>
            </a:r>
          </a:p>
          <a:p>
            <a:pPr>
              <a:defRPr sz="1200"/>
            </a:pPr>
            <a:r>
              <a:rPr lang="ru-RU" sz="1200"/>
              <a:t>( 1 срез сентябрь)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кол-во прочитанных слов</c:v>
          </c:tx>
          <c:invertIfNegative val="0"/>
          <c:val>
            <c:numRef>
              <c:f>Лист2!$T$4:$T$25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76608"/>
        <c:axId val="41078144"/>
      </c:barChart>
      <c:lineChart>
        <c:grouping val="standard"/>
        <c:varyColors val="0"/>
        <c:ser>
          <c:idx val="0"/>
          <c:order val="0"/>
          <c:tx>
            <c:v>норма</c:v>
          </c:tx>
          <c:marker>
            <c:symbol val="none"/>
          </c:marker>
          <c:val>
            <c:numRef>
              <c:f>Лист2!$S$4:$S$25</c:f>
              <c:numCache>
                <c:formatCode>General</c:formatCode>
                <c:ptCount val="2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76608"/>
        <c:axId val="41078144"/>
      </c:lineChart>
      <c:catAx>
        <c:axId val="41076608"/>
        <c:scaling>
          <c:orientation val="minMax"/>
        </c:scaling>
        <c:delete val="0"/>
        <c:axPos val="b"/>
        <c:majorTickMark val="out"/>
        <c:minorTickMark val="none"/>
        <c:tickLblPos val="nextTo"/>
        <c:crossAx val="41078144"/>
        <c:crosses val="autoZero"/>
        <c:auto val="1"/>
        <c:lblAlgn val="ctr"/>
        <c:lblOffset val="100"/>
        <c:noMultiLvlLbl val="0"/>
      </c:catAx>
      <c:valAx>
        <c:axId val="41078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076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ru-RU" sz="1200">
                <a:latin typeface="Times New Roman" pitchFamily="18" charset="0"/>
                <a:cs typeface="Times New Roman" pitchFamily="18" charset="0"/>
              </a:rPr>
              <a:t>4 класс</a:t>
            </a:r>
          </a:p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ru-RU" sz="1200">
                <a:latin typeface="Times New Roman" pitchFamily="18" charset="0"/>
                <a:cs typeface="Times New Roman" pitchFamily="18" charset="0"/>
              </a:rPr>
              <a:t> ( 2 срез декабрь)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invertIfNegative val="0"/>
          <c:val>
            <c:numRef>
              <c:f>Лист2!$V$4:$V$25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60928"/>
        <c:axId val="52062464"/>
      </c:barChar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Лист2!$U$4:$U$25</c:f>
              <c:numCache>
                <c:formatCode>General</c:formatCode>
                <c:ptCount val="22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85</c:v>
                </c:pt>
                <c:pt idx="15">
                  <c:v>85</c:v>
                </c:pt>
                <c:pt idx="16">
                  <c:v>85</c:v>
                </c:pt>
                <c:pt idx="17">
                  <c:v>85</c:v>
                </c:pt>
                <c:pt idx="18">
                  <c:v>85</c:v>
                </c:pt>
                <c:pt idx="19">
                  <c:v>85</c:v>
                </c:pt>
                <c:pt idx="20">
                  <c:v>85</c:v>
                </c:pt>
                <c:pt idx="21">
                  <c:v>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60928"/>
        <c:axId val="52062464"/>
      </c:lineChart>
      <c:catAx>
        <c:axId val="52060928"/>
        <c:scaling>
          <c:orientation val="minMax"/>
        </c:scaling>
        <c:delete val="0"/>
        <c:axPos val="b"/>
        <c:majorTickMark val="out"/>
        <c:minorTickMark val="none"/>
        <c:tickLblPos val="nextTo"/>
        <c:crossAx val="52062464"/>
        <c:crosses val="autoZero"/>
        <c:auto val="1"/>
        <c:lblAlgn val="ctr"/>
        <c:lblOffset val="100"/>
        <c:noMultiLvlLbl val="0"/>
      </c:catAx>
      <c:valAx>
        <c:axId val="52062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060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ru-RU" sz="1200">
                <a:latin typeface="Times New Roman" pitchFamily="18" charset="0"/>
                <a:cs typeface="Times New Roman" pitchFamily="18" charset="0"/>
              </a:rPr>
              <a:t>4 класс </a:t>
            </a:r>
          </a:p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ru-RU" sz="1200">
                <a:latin typeface="Times New Roman" pitchFamily="18" charset="0"/>
                <a:cs typeface="Times New Roman" pitchFamily="18" charset="0"/>
              </a:rPr>
              <a:t>( 3 срез май)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invertIfNegative val="0"/>
          <c:val>
            <c:numRef>
              <c:f>Лист2!$X$4:$X$25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80000"/>
        <c:axId val="52094080"/>
      </c:barChar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Лист2!$W$4:$W$25</c:f>
              <c:numCache>
                <c:formatCode>General</c:formatCode>
                <c:ptCount val="22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80000"/>
        <c:axId val="52094080"/>
      </c:lineChart>
      <c:catAx>
        <c:axId val="52080000"/>
        <c:scaling>
          <c:orientation val="minMax"/>
        </c:scaling>
        <c:delete val="0"/>
        <c:axPos val="b"/>
        <c:majorTickMark val="out"/>
        <c:minorTickMark val="none"/>
        <c:tickLblPos val="nextTo"/>
        <c:crossAx val="52094080"/>
        <c:crosses val="autoZero"/>
        <c:auto val="1"/>
        <c:lblAlgn val="ctr"/>
        <c:lblOffset val="100"/>
        <c:noMultiLvlLbl val="0"/>
      </c:catAx>
      <c:valAx>
        <c:axId val="52094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080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3 класс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Лист1!$O$33:$P$33</c:f>
              <c:strCache>
                <c:ptCount val="1"/>
                <c:pt idx="0">
                  <c:v>норма </c:v>
                </c:pt>
              </c:strCache>
            </c:strRef>
          </c:tx>
          <c:invertIfNegative val="0"/>
          <c:cat>
            <c:strRef>
              <c:f>Лист1!$Q$32:$S$32</c:f>
              <c:strCache>
                <c:ptCount val="3"/>
                <c:pt idx="0">
                  <c:v>сентябрь</c:v>
                </c:pt>
                <c:pt idx="1">
                  <c:v>декабрь</c:v>
                </c:pt>
                <c:pt idx="2">
                  <c:v>май</c:v>
                </c:pt>
              </c:strCache>
            </c:strRef>
          </c:cat>
          <c:val>
            <c:numRef>
              <c:f>Лист1!$Q$33:$S$33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Лист1!$O$34:$P$34</c:f>
              <c:strCache>
                <c:ptCount val="1"/>
                <c:pt idx="0">
                  <c:v>ниже нормы</c:v>
                </c:pt>
              </c:strCache>
            </c:strRef>
          </c:tx>
          <c:invertIfNegative val="0"/>
          <c:cat>
            <c:strRef>
              <c:f>Лист1!$Q$32:$S$32</c:f>
              <c:strCache>
                <c:ptCount val="3"/>
                <c:pt idx="0">
                  <c:v>сентябрь</c:v>
                </c:pt>
                <c:pt idx="1">
                  <c:v>декабрь</c:v>
                </c:pt>
                <c:pt idx="2">
                  <c:v>май</c:v>
                </c:pt>
              </c:strCache>
            </c:strRef>
          </c:cat>
          <c:val>
            <c:numRef>
              <c:f>Лист1!$Q$34:$S$34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Лист1!$O$35:$P$35</c:f>
              <c:strCache>
                <c:ptCount val="1"/>
                <c:pt idx="0">
                  <c:v>выше нормы</c:v>
                </c:pt>
              </c:strCache>
            </c:strRef>
          </c:tx>
          <c:invertIfNegative val="0"/>
          <c:cat>
            <c:strRef>
              <c:f>Лист1!$Q$32:$S$32</c:f>
              <c:strCache>
                <c:ptCount val="3"/>
                <c:pt idx="0">
                  <c:v>сентябрь</c:v>
                </c:pt>
                <c:pt idx="1">
                  <c:v>декабрь</c:v>
                </c:pt>
                <c:pt idx="2">
                  <c:v>май</c:v>
                </c:pt>
              </c:strCache>
            </c:strRef>
          </c:cat>
          <c:val>
            <c:numRef>
              <c:f>Лист1!$Q$35:$S$35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920832"/>
        <c:axId val="6926720"/>
        <c:axId val="0"/>
      </c:bar3DChart>
      <c:catAx>
        <c:axId val="6920832"/>
        <c:scaling>
          <c:orientation val="minMax"/>
        </c:scaling>
        <c:delete val="0"/>
        <c:axPos val="b"/>
        <c:majorTickMark val="out"/>
        <c:minorTickMark val="none"/>
        <c:tickLblPos val="nextTo"/>
        <c:crossAx val="6926720"/>
        <c:crosses val="autoZero"/>
        <c:auto val="1"/>
        <c:lblAlgn val="ctr"/>
        <c:lblOffset val="100"/>
        <c:noMultiLvlLbl val="0"/>
      </c:catAx>
      <c:valAx>
        <c:axId val="6926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20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4 класс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Лист1!$X$32:$Z$32</c:f>
              <c:strCache>
                <c:ptCount val="3"/>
                <c:pt idx="0">
                  <c:v>сентябрь</c:v>
                </c:pt>
                <c:pt idx="1">
                  <c:v>декабрь</c:v>
                </c:pt>
                <c:pt idx="2">
                  <c:v>май</c:v>
                </c:pt>
              </c:strCache>
            </c:strRef>
          </c:cat>
          <c:val>
            <c:numRef>
              <c:f>Лист1!$X$33:$Z$33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Лист1!$X$32:$Z$32</c:f>
              <c:strCache>
                <c:ptCount val="3"/>
                <c:pt idx="0">
                  <c:v>сентябрь</c:v>
                </c:pt>
                <c:pt idx="1">
                  <c:v>декабрь</c:v>
                </c:pt>
                <c:pt idx="2">
                  <c:v>май</c:v>
                </c:pt>
              </c:strCache>
            </c:strRef>
          </c:cat>
          <c:val>
            <c:numRef>
              <c:f>Лист1!$X$34:$Z$34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Лист1!$X$32:$Z$32</c:f>
              <c:strCache>
                <c:ptCount val="3"/>
                <c:pt idx="0">
                  <c:v>сентябрь</c:v>
                </c:pt>
                <c:pt idx="1">
                  <c:v>декабрь</c:v>
                </c:pt>
                <c:pt idx="2">
                  <c:v>май</c:v>
                </c:pt>
              </c:strCache>
            </c:strRef>
          </c:cat>
          <c:val>
            <c:numRef>
              <c:f>Лист1!$X$35:$Z$35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942080"/>
        <c:axId val="6964352"/>
        <c:axId val="0"/>
      </c:bar3DChart>
      <c:catAx>
        <c:axId val="6942080"/>
        <c:scaling>
          <c:orientation val="minMax"/>
        </c:scaling>
        <c:delete val="0"/>
        <c:axPos val="b"/>
        <c:majorTickMark val="out"/>
        <c:minorTickMark val="none"/>
        <c:tickLblPos val="nextTo"/>
        <c:crossAx val="6964352"/>
        <c:crosses val="autoZero"/>
        <c:auto val="1"/>
        <c:lblAlgn val="ctr"/>
        <c:lblOffset val="100"/>
        <c:noMultiLvlLbl val="0"/>
      </c:catAx>
      <c:valAx>
        <c:axId val="6964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420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1 класс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норма</c:v>
          </c:tx>
          <c:invertIfNegative val="0"/>
          <c:cat>
            <c:strRef>
              <c:f>Лист1!$C$32:$E$32</c:f>
              <c:strCache>
                <c:ptCount val="3"/>
                <c:pt idx="0">
                  <c:v>сентябрь</c:v>
                </c:pt>
                <c:pt idx="1">
                  <c:v>декабрь</c:v>
                </c:pt>
                <c:pt idx="2">
                  <c:v>май</c:v>
                </c:pt>
              </c:strCache>
            </c:strRef>
          </c:cat>
          <c:val>
            <c:numRef>
              <c:f>Лист1!$C$33:$E$33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ниже нормы</c:v>
          </c:tx>
          <c:invertIfNegative val="0"/>
          <c:cat>
            <c:strRef>
              <c:f>Лист1!$C$32:$E$32</c:f>
              <c:strCache>
                <c:ptCount val="3"/>
                <c:pt idx="0">
                  <c:v>сентябрь</c:v>
                </c:pt>
                <c:pt idx="1">
                  <c:v>декабрь</c:v>
                </c:pt>
                <c:pt idx="2">
                  <c:v>май</c:v>
                </c:pt>
              </c:strCache>
            </c:strRef>
          </c:cat>
          <c:val>
            <c:numRef>
              <c:f>Лист1!$C$34:$E$34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выше нормы</c:v>
          </c:tx>
          <c:invertIfNegative val="0"/>
          <c:cat>
            <c:strRef>
              <c:f>Лист1!$C$32:$E$32</c:f>
              <c:strCache>
                <c:ptCount val="3"/>
                <c:pt idx="0">
                  <c:v>сентябрь</c:v>
                </c:pt>
                <c:pt idx="1">
                  <c:v>декабрь</c:v>
                </c:pt>
                <c:pt idx="2">
                  <c:v>май</c:v>
                </c:pt>
              </c:strCache>
            </c:strRef>
          </c:cat>
          <c:val>
            <c:numRef>
              <c:f>Лист1!$C$35:$E$35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2268672"/>
        <c:axId val="32270208"/>
        <c:axId val="0"/>
      </c:bar3DChart>
      <c:catAx>
        <c:axId val="32268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32270208"/>
        <c:crosses val="autoZero"/>
        <c:auto val="1"/>
        <c:lblAlgn val="ctr"/>
        <c:lblOffset val="100"/>
        <c:noMultiLvlLbl val="0"/>
      </c:catAx>
      <c:valAx>
        <c:axId val="322702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22686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/>
              <a:t>Техника чтения  ( сентябрь)  2 класс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Лист1!$H$33:$H$35</c:f>
              <c:strCache>
                <c:ptCount val="3"/>
                <c:pt idx="0">
                  <c:v>норма </c:v>
                </c:pt>
                <c:pt idx="1">
                  <c:v>ниже нормы</c:v>
                </c:pt>
                <c:pt idx="2">
                  <c:v>выше нормы</c:v>
                </c:pt>
              </c:strCache>
            </c:strRef>
          </c:cat>
          <c:val>
            <c:numRef>
              <c:f>Лист1!$I$33:$I$35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cat>
            <c:strRef>
              <c:f>Лист1!$H$33:$H$35</c:f>
              <c:strCache>
                <c:ptCount val="3"/>
                <c:pt idx="0">
                  <c:v>норма </c:v>
                </c:pt>
                <c:pt idx="1">
                  <c:v>ниже нормы</c:v>
                </c:pt>
                <c:pt idx="2">
                  <c:v>выше нормы</c:v>
                </c:pt>
              </c:strCache>
            </c:strRef>
          </c:cat>
          <c:val>
            <c:numRef>
              <c:f>Лист1!$J$33:$J$35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32305536"/>
        <c:axId val="32307072"/>
        <c:axId val="0"/>
      </c:bar3DChart>
      <c:catAx>
        <c:axId val="32305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32307072"/>
        <c:crosses val="autoZero"/>
        <c:auto val="1"/>
        <c:lblAlgn val="ctr"/>
        <c:lblOffset val="100"/>
        <c:noMultiLvlLbl val="0"/>
      </c:catAx>
      <c:valAx>
        <c:axId val="323070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32305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400">
                <a:latin typeface="Times New Roman" pitchFamily="18" charset="0"/>
                <a:cs typeface="Times New Roman" pitchFamily="18" charset="0"/>
              </a:rPr>
              <a:t>1 класс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 </a:t>
            </a:r>
            <a:r>
              <a:rPr lang="ru-RU" sz="1200">
                <a:latin typeface="Times New Roman" pitchFamily="18" charset="0"/>
                <a:cs typeface="Times New Roman" pitchFamily="18" charset="0"/>
              </a:rPr>
              <a:t>(1 срез декабрь)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ко-во прочитанных слов</c:v>
          </c:tx>
          <c:invertIfNegative val="0"/>
          <c:val>
            <c:numRef>
              <c:f>Лист2!$D$4:$D$25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0417152"/>
        <c:axId val="40418688"/>
      </c:barChart>
      <c:lineChart>
        <c:grouping val="standard"/>
        <c:varyColors val="0"/>
        <c:ser>
          <c:idx val="0"/>
          <c:order val="0"/>
          <c:tx>
            <c:v>норма</c:v>
          </c:tx>
          <c:marker>
            <c:symbol val="none"/>
          </c:marker>
          <c:val>
            <c:numRef>
              <c:f>Лист2!$C$4:$C$25</c:f>
              <c:numCache>
                <c:formatCode>General</c:formatCode>
                <c:ptCount val="2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17152"/>
        <c:axId val="40418688"/>
      </c:lineChart>
      <c:catAx>
        <c:axId val="40417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40418688"/>
        <c:crosses val="autoZero"/>
        <c:auto val="1"/>
        <c:lblAlgn val="ctr"/>
        <c:lblOffset val="100"/>
        <c:noMultiLvlLbl val="0"/>
      </c:catAx>
      <c:valAx>
        <c:axId val="404186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40417152"/>
        <c:crosses val="autoZero"/>
        <c:crossBetween val="between"/>
      </c:valAx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400">
                <a:latin typeface="Times New Roman" pitchFamily="18" charset="0"/>
                <a:cs typeface="Times New Roman" pitchFamily="18" charset="0"/>
              </a:rPr>
              <a:t>1 класс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 </a:t>
            </a:r>
            <a:r>
              <a:rPr lang="ru-RU" sz="1200">
                <a:latin typeface="Times New Roman" pitchFamily="18" charset="0"/>
                <a:cs typeface="Times New Roman" pitchFamily="18" charset="0"/>
              </a:rPr>
              <a:t>(2 срез май)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кол-во прочитанных слов</c:v>
          </c:tx>
          <c:invertIfNegative val="0"/>
          <c:val>
            <c:numRef>
              <c:f>Лист2!$F$4:$F$25</c:f>
              <c:numCache>
                <c:formatCode>General</c:formatCode>
                <c:ptCount val="22"/>
                <c:pt idx="0">
                  <c:v>0</c:v>
                </c:pt>
                <c:pt idx="1">
                  <c:v>78</c:v>
                </c:pt>
                <c:pt idx="2">
                  <c:v>45</c:v>
                </c:pt>
                <c:pt idx="3">
                  <c:v>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38400"/>
        <c:axId val="40460672"/>
      </c:barChart>
      <c:lineChart>
        <c:grouping val="standard"/>
        <c:varyColors val="0"/>
        <c:ser>
          <c:idx val="0"/>
          <c:order val="0"/>
          <c:tx>
            <c:v>норма</c:v>
          </c:tx>
          <c:marker>
            <c:symbol val="none"/>
          </c:marker>
          <c:val>
            <c:numRef>
              <c:f>Лист2!$E$4:$E$25</c:f>
              <c:numCache>
                <c:formatCode>General</c:formatCode>
                <c:ptCount val="2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38400"/>
        <c:axId val="40460672"/>
      </c:lineChart>
      <c:catAx>
        <c:axId val="40438400"/>
        <c:scaling>
          <c:orientation val="minMax"/>
        </c:scaling>
        <c:delete val="0"/>
        <c:axPos val="b"/>
        <c:majorTickMark val="out"/>
        <c:minorTickMark val="none"/>
        <c:tickLblPos val="nextTo"/>
        <c:crossAx val="40460672"/>
        <c:crosses val="autoZero"/>
        <c:auto val="1"/>
        <c:lblAlgn val="ctr"/>
        <c:lblOffset val="100"/>
        <c:noMultiLvlLbl val="0"/>
      </c:catAx>
      <c:valAx>
        <c:axId val="40460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438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>
                <a:latin typeface="Times New Roman" pitchFamily="18" charset="0"/>
                <a:cs typeface="Times New Roman" pitchFamily="18" charset="0"/>
              </a:rPr>
              <a:t>2 класс</a:t>
            </a:r>
          </a:p>
          <a:p>
            <a:pPr>
              <a:defRPr/>
            </a:pPr>
            <a:r>
              <a:rPr lang="ru-RU" sz="1200">
                <a:latin typeface="Times New Roman" pitchFamily="18" charset="0"/>
                <a:cs typeface="Times New Roman" pitchFamily="18" charset="0"/>
              </a:rPr>
              <a:t> ( 1 срез сентябрь)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кол-во прочитанных слов</c:v>
          </c:tx>
          <c:invertIfNegative val="0"/>
          <c:val>
            <c:numRef>
              <c:f>Лист2!$H$4:$H$25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81920"/>
        <c:axId val="40483456"/>
      </c:barChart>
      <c:lineChart>
        <c:grouping val="standard"/>
        <c:varyColors val="0"/>
        <c:ser>
          <c:idx val="0"/>
          <c:order val="0"/>
          <c:tx>
            <c:v>норма</c:v>
          </c:tx>
          <c:marker>
            <c:symbol val="none"/>
          </c:marker>
          <c:val>
            <c:numRef>
              <c:f>Лист2!$G$4:$G$25</c:f>
              <c:numCache>
                <c:formatCode>General</c:formatCode>
                <c:ptCount val="2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81920"/>
        <c:axId val="40483456"/>
      </c:lineChart>
      <c:catAx>
        <c:axId val="40481920"/>
        <c:scaling>
          <c:orientation val="minMax"/>
        </c:scaling>
        <c:delete val="0"/>
        <c:axPos val="b"/>
        <c:majorTickMark val="out"/>
        <c:minorTickMark val="none"/>
        <c:tickLblPos val="nextTo"/>
        <c:crossAx val="40483456"/>
        <c:crosses val="autoZero"/>
        <c:auto val="1"/>
        <c:lblAlgn val="ctr"/>
        <c:lblOffset val="100"/>
        <c:noMultiLvlLbl val="0"/>
      </c:catAx>
      <c:valAx>
        <c:axId val="40483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481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>
                <a:latin typeface="Times New Roman" pitchFamily="18" charset="0"/>
                <a:cs typeface="Times New Roman" pitchFamily="18" charset="0"/>
              </a:rPr>
              <a:t>2 класс </a:t>
            </a:r>
          </a:p>
          <a:p>
            <a:pPr>
              <a:defRPr/>
            </a:pPr>
            <a:r>
              <a:rPr lang="ru-RU" sz="1200">
                <a:latin typeface="Times New Roman" pitchFamily="18" charset="0"/>
                <a:cs typeface="Times New Roman" pitchFamily="18" charset="0"/>
              </a:rPr>
              <a:t>( 2 срез декабрь)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кол-во прочитанных слов</c:v>
          </c:tx>
          <c:invertIfNegative val="0"/>
          <c:val>
            <c:numRef>
              <c:f>Лист2!$J$4:$J$25</c:f>
              <c:numCache>
                <c:formatCode>General</c:formatCode>
                <c:ptCount val="22"/>
                <c:pt idx="0">
                  <c:v>5</c:v>
                </c:pt>
                <c:pt idx="1">
                  <c:v>90</c:v>
                </c:pt>
                <c:pt idx="2">
                  <c:v>87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79072"/>
        <c:axId val="40580608"/>
      </c:barChart>
      <c:lineChart>
        <c:grouping val="standard"/>
        <c:varyColors val="0"/>
        <c:ser>
          <c:idx val="0"/>
          <c:order val="0"/>
          <c:tx>
            <c:v>норма</c:v>
          </c:tx>
          <c:marker>
            <c:symbol val="none"/>
          </c:marker>
          <c:val>
            <c:numRef>
              <c:f>Лист2!$I$4:$I$25</c:f>
              <c:numCache>
                <c:formatCode>General</c:formatCode>
                <c:ptCount val="22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79072"/>
        <c:axId val="40580608"/>
      </c:lineChart>
      <c:catAx>
        <c:axId val="40579072"/>
        <c:scaling>
          <c:orientation val="minMax"/>
        </c:scaling>
        <c:delete val="0"/>
        <c:axPos val="b"/>
        <c:majorTickMark val="out"/>
        <c:minorTickMark val="none"/>
        <c:tickLblPos val="nextTo"/>
        <c:crossAx val="40580608"/>
        <c:crosses val="autoZero"/>
        <c:auto val="1"/>
        <c:lblAlgn val="ctr"/>
        <c:lblOffset val="100"/>
        <c:noMultiLvlLbl val="0"/>
      </c:catAx>
      <c:valAx>
        <c:axId val="40580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579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988186887856348"/>
          <c:y val="0.4695259579907175"/>
          <c:w val="0.32560432579049575"/>
          <c:h val="0.2337376852644152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5" Type="http://schemas.openxmlformats.org/officeDocument/2006/relationships/chart" Target="../charts/chart10.xml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312965</xdr:colOff>
      <xdr:row>39</xdr:row>
      <xdr:rowOff>27215</xdr:rowOff>
    </xdr:from>
    <xdr:to>
      <xdr:col>12</xdr:col>
      <xdr:colOff>598715</xdr:colOff>
      <xdr:row>53</xdr:row>
      <xdr:rowOff>108857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449036</xdr:colOff>
      <xdr:row>39</xdr:row>
      <xdr:rowOff>13609</xdr:rowOff>
    </xdr:from>
    <xdr:to>
      <xdr:col>21</xdr:col>
      <xdr:colOff>122464</xdr:colOff>
      <xdr:row>53</xdr:row>
      <xdr:rowOff>95251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380999</xdr:colOff>
      <xdr:row>38</xdr:row>
      <xdr:rowOff>176893</xdr:rowOff>
    </xdr:from>
    <xdr:to>
      <xdr:col>29</xdr:col>
      <xdr:colOff>54428</xdr:colOff>
      <xdr:row>53</xdr:row>
      <xdr:rowOff>68035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39</xdr:row>
      <xdr:rowOff>40821</xdr:rowOff>
    </xdr:from>
    <xdr:to>
      <xdr:col>5</xdr:col>
      <xdr:colOff>449036</xdr:colOff>
      <xdr:row>53</xdr:row>
      <xdr:rowOff>136070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503464</xdr:colOff>
      <xdr:row>55</xdr:row>
      <xdr:rowOff>54429</xdr:rowOff>
    </xdr:from>
    <xdr:to>
      <xdr:col>13</xdr:col>
      <xdr:colOff>176893</xdr:colOff>
      <xdr:row>69</xdr:row>
      <xdr:rowOff>136072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185552</xdr:colOff>
      <xdr:row>25</xdr:row>
      <xdr:rowOff>136070</xdr:rowOff>
    </xdr:from>
    <xdr:to>
      <xdr:col>6</xdr:col>
      <xdr:colOff>284513</xdr:colOff>
      <xdr:row>44</xdr:row>
      <xdr:rowOff>173182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98961</xdr:colOff>
      <xdr:row>46</xdr:row>
      <xdr:rowOff>160810</xdr:rowOff>
    </xdr:from>
    <xdr:to>
      <xdr:col>6</xdr:col>
      <xdr:colOff>197922</xdr:colOff>
      <xdr:row>64</xdr:row>
      <xdr:rowOff>123701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49480</xdr:colOff>
      <xdr:row>26</xdr:row>
      <xdr:rowOff>12369</xdr:rowOff>
    </xdr:from>
    <xdr:to>
      <xdr:col>14</xdr:col>
      <xdr:colOff>470065</xdr:colOff>
      <xdr:row>44</xdr:row>
      <xdr:rowOff>123701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47</xdr:row>
      <xdr:rowOff>12369</xdr:rowOff>
    </xdr:from>
    <xdr:to>
      <xdr:col>14</xdr:col>
      <xdr:colOff>569026</xdr:colOff>
      <xdr:row>64</xdr:row>
      <xdr:rowOff>136071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37110</xdr:colOff>
      <xdr:row>66</xdr:row>
      <xdr:rowOff>61850</xdr:rowOff>
    </xdr:from>
    <xdr:to>
      <xdr:col>15</xdr:col>
      <xdr:colOff>12370</xdr:colOff>
      <xdr:row>84</xdr:row>
      <xdr:rowOff>37110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593767</xdr:colOff>
      <xdr:row>25</xdr:row>
      <xdr:rowOff>160811</xdr:rowOff>
    </xdr:from>
    <xdr:to>
      <xdr:col>23</xdr:col>
      <xdr:colOff>321624</xdr:colOff>
      <xdr:row>44</xdr:row>
      <xdr:rowOff>160811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569026</xdr:colOff>
      <xdr:row>47</xdr:row>
      <xdr:rowOff>24740</xdr:rowOff>
    </xdr:from>
    <xdr:to>
      <xdr:col>23</xdr:col>
      <xdr:colOff>296883</xdr:colOff>
      <xdr:row>65</xdr:row>
      <xdr:rowOff>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12369</xdr:colOff>
      <xdr:row>66</xdr:row>
      <xdr:rowOff>12369</xdr:rowOff>
    </xdr:from>
    <xdr:to>
      <xdr:col>23</xdr:col>
      <xdr:colOff>346363</xdr:colOff>
      <xdr:row>83</xdr:row>
      <xdr:rowOff>173182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24739</xdr:colOff>
      <xdr:row>26</xdr:row>
      <xdr:rowOff>24739</xdr:rowOff>
    </xdr:from>
    <xdr:to>
      <xdr:col>31</xdr:col>
      <xdr:colOff>358733</xdr:colOff>
      <xdr:row>45</xdr:row>
      <xdr:rowOff>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24740</xdr:colOff>
      <xdr:row>47</xdr:row>
      <xdr:rowOff>-1</xdr:rowOff>
    </xdr:from>
    <xdr:to>
      <xdr:col>31</xdr:col>
      <xdr:colOff>569026</xdr:colOff>
      <xdr:row>65</xdr:row>
      <xdr:rowOff>0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61847</xdr:colOff>
      <xdr:row>66</xdr:row>
      <xdr:rowOff>-1</xdr:rowOff>
    </xdr:from>
    <xdr:to>
      <xdr:col>31</xdr:col>
      <xdr:colOff>470064</xdr:colOff>
      <xdr:row>83</xdr:row>
      <xdr:rowOff>160811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7"/>
  <sheetViews>
    <sheetView tabSelected="1" zoomScale="70" zoomScaleNormal="70" workbookViewId="0">
      <pane xSplit="1" topLeftCell="B1" activePane="topRight" state="frozen"/>
      <selection activeCell="A5" sqref="A5"/>
      <selection pane="topRight" activeCell="I18" sqref="I18"/>
    </sheetView>
  </sheetViews>
  <sheetFormatPr defaultRowHeight="15" x14ac:dyDescent="0.25"/>
  <cols>
    <col min="2" max="2" width="11.5703125" customWidth="1"/>
  </cols>
  <sheetData>
    <row r="1" spans="1:38" x14ac:dyDescent="0.25">
      <c r="A1" s="24" t="s">
        <v>0</v>
      </c>
      <c r="B1" s="24"/>
      <c r="C1" s="24"/>
      <c r="D1" s="24"/>
      <c r="E1" s="24"/>
      <c r="F1" s="24"/>
      <c r="G1" s="24"/>
      <c r="H1" s="24"/>
    </row>
    <row r="2" spans="1:38" x14ac:dyDescent="0.25">
      <c r="A2" s="23" t="s">
        <v>1</v>
      </c>
      <c r="B2" s="23" t="s">
        <v>2</v>
      </c>
      <c r="C2" s="23" t="s">
        <v>14</v>
      </c>
      <c r="D2" s="23"/>
      <c r="E2" s="23"/>
      <c r="F2" s="23"/>
      <c r="G2" s="23"/>
      <c r="H2" s="23"/>
      <c r="I2" s="23" t="s">
        <v>15</v>
      </c>
      <c r="J2" s="23"/>
      <c r="K2" s="23"/>
      <c r="L2" s="23"/>
      <c r="M2" s="23"/>
      <c r="N2" s="23"/>
      <c r="O2" s="23"/>
      <c r="P2" s="23"/>
      <c r="Q2" s="23"/>
      <c r="R2" s="23"/>
      <c r="S2" s="23" t="s">
        <v>16</v>
      </c>
      <c r="T2" s="23"/>
      <c r="U2" s="23"/>
      <c r="V2" s="23"/>
      <c r="W2" s="23"/>
      <c r="X2" s="23"/>
      <c r="Y2" s="23"/>
      <c r="Z2" s="23"/>
      <c r="AA2" s="23"/>
      <c r="AB2" s="23"/>
      <c r="AC2" s="23" t="s">
        <v>20</v>
      </c>
      <c r="AD2" s="23"/>
      <c r="AE2" s="23"/>
      <c r="AF2" s="23"/>
      <c r="AG2" s="23"/>
      <c r="AH2" s="23"/>
      <c r="AI2" s="23"/>
      <c r="AJ2" s="23"/>
      <c r="AK2" s="23"/>
      <c r="AL2" s="23"/>
    </row>
    <row r="3" spans="1:38" x14ac:dyDescent="0.25">
      <c r="A3" s="23"/>
      <c r="B3" s="23"/>
      <c r="C3" s="14" t="s">
        <v>4</v>
      </c>
      <c r="D3" s="14" t="s">
        <v>5</v>
      </c>
      <c r="E3" s="9" t="s">
        <v>6</v>
      </c>
      <c r="F3" s="14" t="s">
        <v>7</v>
      </c>
      <c r="G3" s="9" t="s">
        <v>8</v>
      </c>
      <c r="H3" s="9" t="s">
        <v>12</v>
      </c>
      <c r="I3" s="14" t="s">
        <v>4</v>
      </c>
      <c r="J3" s="9" t="s">
        <v>13</v>
      </c>
      <c r="K3" s="9" t="s">
        <v>12</v>
      </c>
      <c r="L3" s="14" t="s">
        <v>5</v>
      </c>
      <c r="M3" s="9" t="s">
        <v>6</v>
      </c>
      <c r="N3" s="9" t="s">
        <v>12</v>
      </c>
      <c r="O3" s="14" t="s">
        <v>7</v>
      </c>
      <c r="P3" s="9" t="s">
        <v>8</v>
      </c>
      <c r="Q3" s="9" t="s">
        <v>12</v>
      </c>
      <c r="R3" s="9" t="s">
        <v>9</v>
      </c>
      <c r="S3" s="14" t="s">
        <v>4</v>
      </c>
      <c r="T3" s="9" t="s">
        <v>13</v>
      </c>
      <c r="U3" s="9" t="s">
        <v>12</v>
      </c>
      <c r="V3" s="14" t="s">
        <v>5</v>
      </c>
      <c r="W3" s="9" t="s">
        <v>6</v>
      </c>
      <c r="X3" s="9" t="s">
        <v>12</v>
      </c>
      <c r="Y3" s="14" t="s">
        <v>7</v>
      </c>
      <c r="Z3" s="9" t="s">
        <v>8</v>
      </c>
      <c r="AA3" s="9" t="s">
        <v>12</v>
      </c>
      <c r="AB3" s="9" t="s">
        <v>9</v>
      </c>
      <c r="AC3" s="14" t="s">
        <v>4</v>
      </c>
      <c r="AD3" s="9" t="s">
        <v>13</v>
      </c>
      <c r="AE3" s="9" t="s">
        <v>12</v>
      </c>
      <c r="AF3" s="14" t="s">
        <v>5</v>
      </c>
      <c r="AG3" s="9" t="s">
        <v>6</v>
      </c>
      <c r="AH3" s="9" t="s">
        <v>12</v>
      </c>
      <c r="AI3" s="14" t="s">
        <v>7</v>
      </c>
      <c r="AJ3" s="9" t="s">
        <v>8</v>
      </c>
      <c r="AK3" s="9" t="s">
        <v>12</v>
      </c>
      <c r="AL3" s="9" t="s">
        <v>9</v>
      </c>
    </row>
    <row r="4" spans="1:38" x14ac:dyDescent="0.25">
      <c r="A4" s="14">
        <v>1</v>
      </c>
      <c r="B4" s="2"/>
      <c r="C4" s="2"/>
      <c r="D4" s="2"/>
      <c r="E4" s="9">
        <f t="shared" ref="E4:E25" si="0">D4-C4</f>
        <v>0</v>
      </c>
      <c r="F4" s="2"/>
      <c r="G4" s="9">
        <f>F4-C4</f>
        <v>0</v>
      </c>
      <c r="H4" s="9">
        <f>F4*100/20</f>
        <v>0</v>
      </c>
      <c r="I4" s="2"/>
      <c r="J4" s="15">
        <f>I4-F4</f>
        <v>0</v>
      </c>
      <c r="K4" s="11">
        <f>I4*100/30</f>
        <v>0</v>
      </c>
      <c r="L4" s="2"/>
      <c r="M4" s="9">
        <f t="shared" ref="M4:M25" si="1">L4-I4</f>
        <v>0</v>
      </c>
      <c r="N4" s="10">
        <f>L4*100/35</f>
        <v>0</v>
      </c>
      <c r="O4" s="2"/>
      <c r="P4" s="9">
        <f t="shared" ref="P4:P25" si="2">O4-I4</f>
        <v>0</v>
      </c>
      <c r="Q4" s="9">
        <f>O4*100/50</f>
        <v>0</v>
      </c>
      <c r="R4" s="11">
        <f t="shared" ref="R4:R25" si="3">Q4-K4</f>
        <v>0</v>
      </c>
      <c r="S4" s="2"/>
      <c r="T4" s="15">
        <f>S4-O4</f>
        <v>0</v>
      </c>
      <c r="U4" s="11">
        <f>S4*100/60</f>
        <v>0</v>
      </c>
      <c r="V4" s="2"/>
      <c r="W4" s="9">
        <f>V4-S4</f>
        <v>0</v>
      </c>
      <c r="X4" s="10">
        <f>V4*100/65</f>
        <v>0</v>
      </c>
      <c r="Y4" s="2"/>
      <c r="Z4" s="9">
        <f t="shared" ref="Z4:Z25" si="4">Y4-S4</f>
        <v>0</v>
      </c>
      <c r="AA4" s="9">
        <f>Y4*100/75</f>
        <v>0</v>
      </c>
      <c r="AB4" s="11">
        <f>AA4-U4</f>
        <v>0</v>
      </c>
      <c r="AC4" s="2"/>
      <c r="AD4" s="15">
        <f>AC4-Y4</f>
        <v>0</v>
      </c>
      <c r="AE4" s="11">
        <f>AC4*100/80</f>
        <v>0</v>
      </c>
      <c r="AF4" s="2"/>
      <c r="AG4" s="9">
        <f t="shared" ref="AG4:AG25" si="5">AF4-AC4</f>
        <v>0</v>
      </c>
      <c r="AH4" s="10">
        <f>AF4*100/85</f>
        <v>0</v>
      </c>
      <c r="AI4" s="2"/>
      <c r="AJ4" s="9">
        <f t="shared" ref="AJ4:AJ25" si="6">AI4-AC4</f>
        <v>0</v>
      </c>
      <c r="AK4" s="11">
        <f>AI4*100/90</f>
        <v>0</v>
      </c>
      <c r="AL4" s="11">
        <f t="shared" ref="AL4:AL25" si="7">AK4-AE4</f>
        <v>0</v>
      </c>
    </row>
    <row r="5" spans="1:38" x14ac:dyDescent="0.25">
      <c r="A5" s="14">
        <v>2</v>
      </c>
      <c r="B5" s="2"/>
      <c r="C5" s="2"/>
      <c r="D5" s="2"/>
      <c r="E5" s="9">
        <f t="shared" si="0"/>
        <v>0</v>
      </c>
      <c r="F5" s="2"/>
      <c r="G5" s="9">
        <f t="shared" ref="G5:G25" si="8">F5-C5</f>
        <v>0</v>
      </c>
      <c r="H5" s="9">
        <f t="shared" ref="H5:H25" si="9">F5*100/20</f>
        <v>0</v>
      </c>
      <c r="I5" s="2"/>
      <c r="J5" s="15">
        <f t="shared" ref="J5:J25" si="10">I5-F5</f>
        <v>0</v>
      </c>
      <c r="K5" s="11">
        <f t="shared" ref="K5:K25" si="11">I5*100/30</f>
        <v>0</v>
      </c>
      <c r="L5" s="2"/>
      <c r="M5" s="9">
        <f t="shared" si="1"/>
        <v>0</v>
      </c>
      <c r="N5" s="10">
        <f t="shared" ref="N5:N25" si="12">L5*100/35</f>
        <v>0</v>
      </c>
      <c r="O5" s="2"/>
      <c r="P5" s="9">
        <f t="shared" si="2"/>
        <v>0</v>
      </c>
      <c r="Q5" s="9">
        <f t="shared" ref="Q5:Q25" si="13">O5*100/50</f>
        <v>0</v>
      </c>
      <c r="R5" s="11">
        <f t="shared" si="3"/>
        <v>0</v>
      </c>
      <c r="S5" s="2"/>
      <c r="T5" s="15">
        <f t="shared" ref="T5:T25" si="14">S5-O5</f>
        <v>0</v>
      </c>
      <c r="U5" s="11">
        <f t="shared" ref="U5:U25" si="15">S5*100/60</f>
        <v>0</v>
      </c>
      <c r="V5" s="2"/>
      <c r="W5" s="9">
        <f t="shared" ref="W5:W25" si="16">V5-S5</f>
        <v>0</v>
      </c>
      <c r="X5" s="10">
        <f t="shared" ref="X5:X25" si="17">V5*100/65</f>
        <v>0</v>
      </c>
      <c r="Y5" s="2"/>
      <c r="Z5" s="9">
        <f t="shared" si="4"/>
        <v>0</v>
      </c>
      <c r="AA5" s="11">
        <f t="shared" ref="AA5:AA25" si="18">Y5*100/75</f>
        <v>0</v>
      </c>
      <c r="AB5" s="11">
        <f t="shared" ref="AB5:AB25" si="19">AA5-U5</f>
        <v>0</v>
      </c>
      <c r="AC5" s="2"/>
      <c r="AD5" s="15">
        <f t="shared" ref="AD5:AD25" si="20">AC5-Y5</f>
        <v>0</v>
      </c>
      <c r="AE5" s="11">
        <f t="shared" ref="AE5:AE25" si="21">AC5*100/80</f>
        <v>0</v>
      </c>
      <c r="AF5" s="2"/>
      <c r="AG5" s="9">
        <f t="shared" si="5"/>
        <v>0</v>
      </c>
      <c r="AH5" s="10">
        <f t="shared" ref="AH5:AH25" si="22">AF5*100/85</f>
        <v>0</v>
      </c>
      <c r="AI5" s="2"/>
      <c r="AJ5" s="9">
        <f t="shared" si="6"/>
        <v>0</v>
      </c>
      <c r="AK5" s="11">
        <f t="shared" ref="AK5:AK25" si="23">AI5*100/90</f>
        <v>0</v>
      </c>
      <c r="AL5" s="11">
        <f t="shared" si="7"/>
        <v>0</v>
      </c>
    </row>
    <row r="6" spans="1:38" x14ac:dyDescent="0.25">
      <c r="A6" s="14">
        <v>3</v>
      </c>
      <c r="B6" s="2"/>
      <c r="C6" s="2"/>
      <c r="D6" s="2"/>
      <c r="E6" s="9">
        <f t="shared" si="0"/>
        <v>0</v>
      </c>
      <c r="F6" s="2"/>
      <c r="G6" s="9">
        <f t="shared" si="8"/>
        <v>0</v>
      </c>
      <c r="H6" s="9">
        <f t="shared" si="9"/>
        <v>0</v>
      </c>
      <c r="I6" s="2"/>
      <c r="J6" s="15">
        <f t="shared" si="10"/>
        <v>0</v>
      </c>
      <c r="K6" s="11">
        <f t="shared" si="11"/>
        <v>0</v>
      </c>
      <c r="L6" s="2"/>
      <c r="M6" s="9">
        <f t="shared" si="1"/>
        <v>0</v>
      </c>
      <c r="N6" s="10">
        <f t="shared" si="12"/>
        <v>0</v>
      </c>
      <c r="O6" s="2"/>
      <c r="P6" s="9">
        <f t="shared" si="2"/>
        <v>0</v>
      </c>
      <c r="Q6" s="9">
        <f t="shared" si="13"/>
        <v>0</v>
      </c>
      <c r="R6" s="11">
        <f t="shared" si="3"/>
        <v>0</v>
      </c>
      <c r="S6" s="2"/>
      <c r="T6" s="15">
        <f t="shared" si="14"/>
        <v>0</v>
      </c>
      <c r="U6" s="11">
        <f t="shared" si="15"/>
        <v>0</v>
      </c>
      <c r="V6" s="2"/>
      <c r="W6" s="9">
        <f t="shared" si="16"/>
        <v>0</v>
      </c>
      <c r="X6" s="10">
        <f t="shared" si="17"/>
        <v>0</v>
      </c>
      <c r="Y6" s="2"/>
      <c r="Z6" s="9">
        <f t="shared" si="4"/>
        <v>0</v>
      </c>
      <c r="AA6" s="11">
        <f t="shared" si="18"/>
        <v>0</v>
      </c>
      <c r="AB6" s="11">
        <f t="shared" si="19"/>
        <v>0</v>
      </c>
      <c r="AC6" s="2"/>
      <c r="AD6" s="15">
        <f t="shared" si="20"/>
        <v>0</v>
      </c>
      <c r="AE6" s="11">
        <f t="shared" si="21"/>
        <v>0</v>
      </c>
      <c r="AF6" s="2"/>
      <c r="AG6" s="9">
        <f t="shared" si="5"/>
        <v>0</v>
      </c>
      <c r="AH6" s="10">
        <f t="shared" si="22"/>
        <v>0</v>
      </c>
      <c r="AI6" s="2"/>
      <c r="AJ6" s="9">
        <f t="shared" si="6"/>
        <v>0</v>
      </c>
      <c r="AK6" s="11">
        <f t="shared" si="23"/>
        <v>0</v>
      </c>
      <c r="AL6" s="11">
        <f t="shared" si="7"/>
        <v>0</v>
      </c>
    </row>
    <row r="7" spans="1:38" x14ac:dyDescent="0.25">
      <c r="A7" s="14">
        <v>4</v>
      </c>
      <c r="B7" s="2"/>
      <c r="C7" s="2"/>
      <c r="D7" s="2"/>
      <c r="E7" s="9">
        <f t="shared" si="0"/>
        <v>0</v>
      </c>
      <c r="F7" s="2"/>
      <c r="G7" s="9">
        <f t="shared" si="8"/>
        <v>0</v>
      </c>
      <c r="H7" s="9">
        <f t="shared" si="9"/>
        <v>0</v>
      </c>
      <c r="I7" s="2"/>
      <c r="J7" s="15">
        <f t="shared" si="10"/>
        <v>0</v>
      </c>
      <c r="K7" s="11">
        <f t="shared" si="11"/>
        <v>0</v>
      </c>
      <c r="L7" s="2"/>
      <c r="M7" s="9">
        <f t="shared" si="1"/>
        <v>0</v>
      </c>
      <c r="N7" s="10">
        <f t="shared" si="12"/>
        <v>0</v>
      </c>
      <c r="O7" s="2"/>
      <c r="P7" s="9">
        <f t="shared" si="2"/>
        <v>0</v>
      </c>
      <c r="Q7" s="9">
        <f t="shared" si="13"/>
        <v>0</v>
      </c>
      <c r="R7" s="11">
        <f t="shared" si="3"/>
        <v>0</v>
      </c>
      <c r="S7" s="2"/>
      <c r="T7" s="15">
        <f t="shared" si="14"/>
        <v>0</v>
      </c>
      <c r="U7" s="11">
        <f t="shared" si="15"/>
        <v>0</v>
      </c>
      <c r="V7" s="2"/>
      <c r="W7" s="9">
        <f t="shared" si="16"/>
        <v>0</v>
      </c>
      <c r="X7" s="10">
        <f t="shared" si="17"/>
        <v>0</v>
      </c>
      <c r="Y7" s="2"/>
      <c r="Z7" s="9">
        <f t="shared" si="4"/>
        <v>0</v>
      </c>
      <c r="AA7" s="11">
        <f t="shared" si="18"/>
        <v>0</v>
      </c>
      <c r="AB7" s="11">
        <f t="shared" si="19"/>
        <v>0</v>
      </c>
      <c r="AC7" s="2"/>
      <c r="AD7" s="15">
        <f t="shared" si="20"/>
        <v>0</v>
      </c>
      <c r="AE7" s="11">
        <f t="shared" si="21"/>
        <v>0</v>
      </c>
      <c r="AF7" s="2"/>
      <c r="AG7" s="9">
        <f t="shared" si="5"/>
        <v>0</v>
      </c>
      <c r="AH7" s="10">
        <f t="shared" si="22"/>
        <v>0</v>
      </c>
      <c r="AI7" s="2"/>
      <c r="AJ7" s="9">
        <f t="shared" si="6"/>
        <v>0</v>
      </c>
      <c r="AK7" s="11">
        <f t="shared" si="23"/>
        <v>0</v>
      </c>
      <c r="AL7" s="11">
        <f t="shared" si="7"/>
        <v>0</v>
      </c>
    </row>
    <row r="8" spans="1:38" x14ac:dyDescent="0.25">
      <c r="A8" s="14">
        <v>5</v>
      </c>
      <c r="B8" s="2"/>
      <c r="C8" s="2"/>
      <c r="D8" s="2"/>
      <c r="E8" s="9">
        <f t="shared" si="0"/>
        <v>0</v>
      </c>
      <c r="F8" s="2"/>
      <c r="G8" s="9">
        <f t="shared" si="8"/>
        <v>0</v>
      </c>
      <c r="H8" s="9">
        <f t="shared" si="9"/>
        <v>0</v>
      </c>
      <c r="I8" s="2"/>
      <c r="J8" s="15">
        <f t="shared" si="10"/>
        <v>0</v>
      </c>
      <c r="K8" s="11">
        <f t="shared" si="11"/>
        <v>0</v>
      </c>
      <c r="L8" s="2"/>
      <c r="M8" s="9">
        <f t="shared" si="1"/>
        <v>0</v>
      </c>
      <c r="N8" s="10">
        <f t="shared" si="12"/>
        <v>0</v>
      </c>
      <c r="O8" s="2"/>
      <c r="P8" s="9">
        <f t="shared" si="2"/>
        <v>0</v>
      </c>
      <c r="Q8" s="9">
        <f t="shared" si="13"/>
        <v>0</v>
      </c>
      <c r="R8" s="11">
        <f t="shared" si="3"/>
        <v>0</v>
      </c>
      <c r="S8" s="2"/>
      <c r="T8" s="15">
        <f t="shared" si="14"/>
        <v>0</v>
      </c>
      <c r="U8" s="11">
        <f t="shared" si="15"/>
        <v>0</v>
      </c>
      <c r="V8" s="2"/>
      <c r="W8" s="9">
        <f t="shared" si="16"/>
        <v>0</v>
      </c>
      <c r="X8" s="10">
        <f t="shared" si="17"/>
        <v>0</v>
      </c>
      <c r="Y8" s="2"/>
      <c r="Z8" s="9">
        <f t="shared" si="4"/>
        <v>0</v>
      </c>
      <c r="AA8" s="11">
        <f t="shared" si="18"/>
        <v>0</v>
      </c>
      <c r="AB8" s="11">
        <f t="shared" si="19"/>
        <v>0</v>
      </c>
      <c r="AC8" s="2"/>
      <c r="AD8" s="15">
        <f t="shared" si="20"/>
        <v>0</v>
      </c>
      <c r="AE8" s="11">
        <f t="shared" si="21"/>
        <v>0</v>
      </c>
      <c r="AF8" s="2"/>
      <c r="AG8" s="9">
        <f t="shared" si="5"/>
        <v>0</v>
      </c>
      <c r="AH8" s="10">
        <f t="shared" si="22"/>
        <v>0</v>
      </c>
      <c r="AI8" s="2"/>
      <c r="AJ8" s="9">
        <f t="shared" si="6"/>
        <v>0</v>
      </c>
      <c r="AK8" s="11">
        <f t="shared" si="23"/>
        <v>0</v>
      </c>
      <c r="AL8" s="11">
        <f t="shared" si="7"/>
        <v>0</v>
      </c>
    </row>
    <row r="9" spans="1:38" x14ac:dyDescent="0.25">
      <c r="A9" s="14">
        <v>6</v>
      </c>
      <c r="B9" s="2"/>
      <c r="C9" s="2"/>
      <c r="D9" s="2"/>
      <c r="E9" s="9">
        <f t="shared" si="0"/>
        <v>0</v>
      </c>
      <c r="F9" s="2"/>
      <c r="G9" s="9">
        <f t="shared" si="8"/>
        <v>0</v>
      </c>
      <c r="H9" s="9">
        <f t="shared" si="9"/>
        <v>0</v>
      </c>
      <c r="I9" s="2"/>
      <c r="J9" s="15">
        <f t="shared" si="10"/>
        <v>0</v>
      </c>
      <c r="K9" s="11">
        <f t="shared" si="11"/>
        <v>0</v>
      </c>
      <c r="L9" s="2"/>
      <c r="M9" s="9">
        <f t="shared" si="1"/>
        <v>0</v>
      </c>
      <c r="N9" s="10">
        <f t="shared" si="12"/>
        <v>0</v>
      </c>
      <c r="O9" s="2"/>
      <c r="P9" s="9">
        <f t="shared" si="2"/>
        <v>0</v>
      </c>
      <c r="Q9" s="9">
        <f t="shared" si="13"/>
        <v>0</v>
      </c>
      <c r="R9" s="11">
        <f t="shared" si="3"/>
        <v>0</v>
      </c>
      <c r="S9" s="2"/>
      <c r="T9" s="15">
        <f t="shared" si="14"/>
        <v>0</v>
      </c>
      <c r="U9" s="11">
        <f t="shared" si="15"/>
        <v>0</v>
      </c>
      <c r="V9" s="2"/>
      <c r="W9" s="9">
        <f t="shared" si="16"/>
        <v>0</v>
      </c>
      <c r="X9" s="10">
        <f t="shared" si="17"/>
        <v>0</v>
      </c>
      <c r="Y9" s="2"/>
      <c r="Z9" s="9">
        <f t="shared" si="4"/>
        <v>0</v>
      </c>
      <c r="AA9" s="11">
        <f t="shared" si="18"/>
        <v>0</v>
      </c>
      <c r="AB9" s="11">
        <f t="shared" si="19"/>
        <v>0</v>
      </c>
      <c r="AC9" s="2"/>
      <c r="AD9" s="15">
        <f t="shared" si="20"/>
        <v>0</v>
      </c>
      <c r="AE9" s="11">
        <f t="shared" si="21"/>
        <v>0</v>
      </c>
      <c r="AF9" s="2"/>
      <c r="AG9" s="9">
        <f t="shared" si="5"/>
        <v>0</v>
      </c>
      <c r="AH9" s="10">
        <f t="shared" si="22"/>
        <v>0</v>
      </c>
      <c r="AI9" s="2"/>
      <c r="AJ9" s="9">
        <f t="shared" si="6"/>
        <v>0</v>
      </c>
      <c r="AK9" s="11">
        <f t="shared" si="23"/>
        <v>0</v>
      </c>
      <c r="AL9" s="11">
        <f t="shared" si="7"/>
        <v>0</v>
      </c>
    </row>
    <row r="10" spans="1:38" x14ac:dyDescent="0.25">
      <c r="A10" s="14">
        <v>7</v>
      </c>
      <c r="B10" s="2"/>
      <c r="C10" s="2"/>
      <c r="D10" s="2"/>
      <c r="E10" s="9">
        <f t="shared" si="0"/>
        <v>0</v>
      </c>
      <c r="F10" s="2"/>
      <c r="G10" s="9">
        <f t="shared" si="8"/>
        <v>0</v>
      </c>
      <c r="H10" s="9">
        <f t="shared" si="9"/>
        <v>0</v>
      </c>
      <c r="I10" s="2"/>
      <c r="J10" s="15">
        <f t="shared" si="10"/>
        <v>0</v>
      </c>
      <c r="K10" s="11">
        <f t="shared" si="11"/>
        <v>0</v>
      </c>
      <c r="L10" s="2"/>
      <c r="M10" s="9">
        <f t="shared" si="1"/>
        <v>0</v>
      </c>
      <c r="N10" s="10">
        <f t="shared" si="12"/>
        <v>0</v>
      </c>
      <c r="O10" s="2"/>
      <c r="P10" s="9">
        <f t="shared" si="2"/>
        <v>0</v>
      </c>
      <c r="Q10" s="9">
        <f t="shared" si="13"/>
        <v>0</v>
      </c>
      <c r="R10" s="11">
        <f t="shared" si="3"/>
        <v>0</v>
      </c>
      <c r="S10" s="2"/>
      <c r="T10" s="15">
        <f t="shared" si="14"/>
        <v>0</v>
      </c>
      <c r="U10" s="11">
        <f t="shared" si="15"/>
        <v>0</v>
      </c>
      <c r="V10" s="2"/>
      <c r="W10" s="9">
        <f t="shared" si="16"/>
        <v>0</v>
      </c>
      <c r="X10" s="10">
        <f t="shared" si="17"/>
        <v>0</v>
      </c>
      <c r="Y10" s="2"/>
      <c r="Z10" s="9">
        <f t="shared" si="4"/>
        <v>0</v>
      </c>
      <c r="AA10" s="11">
        <f t="shared" si="18"/>
        <v>0</v>
      </c>
      <c r="AB10" s="11">
        <f t="shared" si="19"/>
        <v>0</v>
      </c>
      <c r="AC10" s="2"/>
      <c r="AD10" s="15">
        <f t="shared" si="20"/>
        <v>0</v>
      </c>
      <c r="AE10" s="11">
        <f t="shared" si="21"/>
        <v>0</v>
      </c>
      <c r="AF10" s="2"/>
      <c r="AG10" s="9">
        <f t="shared" si="5"/>
        <v>0</v>
      </c>
      <c r="AH10" s="10">
        <f t="shared" si="22"/>
        <v>0</v>
      </c>
      <c r="AI10" s="2"/>
      <c r="AJ10" s="9">
        <f t="shared" si="6"/>
        <v>0</v>
      </c>
      <c r="AK10" s="11">
        <f t="shared" si="23"/>
        <v>0</v>
      </c>
      <c r="AL10" s="11">
        <f t="shared" si="7"/>
        <v>0</v>
      </c>
    </row>
    <row r="11" spans="1:38" x14ac:dyDescent="0.25">
      <c r="A11" s="14">
        <v>8</v>
      </c>
      <c r="B11" s="2"/>
      <c r="C11" s="2"/>
      <c r="D11" s="2"/>
      <c r="E11" s="9">
        <f t="shared" si="0"/>
        <v>0</v>
      </c>
      <c r="F11" s="2"/>
      <c r="G11" s="9">
        <f t="shared" si="8"/>
        <v>0</v>
      </c>
      <c r="H11" s="9">
        <f t="shared" si="9"/>
        <v>0</v>
      </c>
      <c r="I11" s="2"/>
      <c r="J11" s="15">
        <f t="shared" si="10"/>
        <v>0</v>
      </c>
      <c r="K11" s="11">
        <f t="shared" si="11"/>
        <v>0</v>
      </c>
      <c r="L11" s="2"/>
      <c r="M11" s="9">
        <f t="shared" si="1"/>
        <v>0</v>
      </c>
      <c r="N11" s="10">
        <f t="shared" si="12"/>
        <v>0</v>
      </c>
      <c r="O11" s="2"/>
      <c r="P11" s="9">
        <f t="shared" si="2"/>
        <v>0</v>
      </c>
      <c r="Q11" s="9">
        <f t="shared" si="13"/>
        <v>0</v>
      </c>
      <c r="R11" s="11">
        <f t="shared" si="3"/>
        <v>0</v>
      </c>
      <c r="S11" s="2"/>
      <c r="T11" s="15">
        <f t="shared" si="14"/>
        <v>0</v>
      </c>
      <c r="U11" s="11">
        <f t="shared" si="15"/>
        <v>0</v>
      </c>
      <c r="V11" s="2"/>
      <c r="W11" s="9">
        <f t="shared" si="16"/>
        <v>0</v>
      </c>
      <c r="X11" s="10">
        <f t="shared" si="17"/>
        <v>0</v>
      </c>
      <c r="Y11" s="2"/>
      <c r="Z11" s="9">
        <f t="shared" si="4"/>
        <v>0</v>
      </c>
      <c r="AA11" s="11">
        <f t="shared" si="18"/>
        <v>0</v>
      </c>
      <c r="AB11" s="11">
        <f t="shared" si="19"/>
        <v>0</v>
      </c>
      <c r="AC11" s="2"/>
      <c r="AD11" s="15">
        <f t="shared" si="20"/>
        <v>0</v>
      </c>
      <c r="AE11" s="11">
        <f t="shared" si="21"/>
        <v>0</v>
      </c>
      <c r="AF11" s="2"/>
      <c r="AG11" s="9">
        <f t="shared" si="5"/>
        <v>0</v>
      </c>
      <c r="AH11" s="10">
        <f t="shared" si="22"/>
        <v>0</v>
      </c>
      <c r="AI11" s="2"/>
      <c r="AJ11" s="9">
        <f t="shared" si="6"/>
        <v>0</v>
      </c>
      <c r="AK11" s="11">
        <f t="shared" si="23"/>
        <v>0</v>
      </c>
      <c r="AL11" s="11">
        <f t="shared" si="7"/>
        <v>0</v>
      </c>
    </row>
    <row r="12" spans="1:38" x14ac:dyDescent="0.25">
      <c r="A12" s="14">
        <v>9</v>
      </c>
      <c r="B12" s="2"/>
      <c r="C12" s="2"/>
      <c r="D12" s="2"/>
      <c r="E12" s="9">
        <f t="shared" si="0"/>
        <v>0</v>
      </c>
      <c r="F12" s="2"/>
      <c r="G12" s="9">
        <f t="shared" si="8"/>
        <v>0</v>
      </c>
      <c r="H12" s="9">
        <f t="shared" si="9"/>
        <v>0</v>
      </c>
      <c r="I12" s="2"/>
      <c r="J12" s="15">
        <f t="shared" si="10"/>
        <v>0</v>
      </c>
      <c r="K12" s="11">
        <f t="shared" si="11"/>
        <v>0</v>
      </c>
      <c r="L12" s="2"/>
      <c r="M12" s="9">
        <f t="shared" si="1"/>
        <v>0</v>
      </c>
      <c r="N12" s="10">
        <f t="shared" si="12"/>
        <v>0</v>
      </c>
      <c r="O12" s="2"/>
      <c r="P12" s="9">
        <f t="shared" si="2"/>
        <v>0</v>
      </c>
      <c r="Q12" s="9">
        <f t="shared" si="13"/>
        <v>0</v>
      </c>
      <c r="R12" s="11">
        <f t="shared" si="3"/>
        <v>0</v>
      </c>
      <c r="S12" s="2"/>
      <c r="T12" s="15">
        <f t="shared" si="14"/>
        <v>0</v>
      </c>
      <c r="U12" s="11">
        <f t="shared" si="15"/>
        <v>0</v>
      </c>
      <c r="V12" s="2"/>
      <c r="W12" s="9">
        <f t="shared" si="16"/>
        <v>0</v>
      </c>
      <c r="X12" s="10">
        <f t="shared" si="17"/>
        <v>0</v>
      </c>
      <c r="Y12" s="2"/>
      <c r="Z12" s="9">
        <f t="shared" si="4"/>
        <v>0</v>
      </c>
      <c r="AA12" s="11">
        <f t="shared" si="18"/>
        <v>0</v>
      </c>
      <c r="AB12" s="11">
        <f t="shared" si="19"/>
        <v>0</v>
      </c>
      <c r="AC12" s="2"/>
      <c r="AD12" s="15">
        <f t="shared" si="20"/>
        <v>0</v>
      </c>
      <c r="AE12" s="11">
        <f t="shared" si="21"/>
        <v>0</v>
      </c>
      <c r="AF12" s="2"/>
      <c r="AG12" s="9">
        <f t="shared" si="5"/>
        <v>0</v>
      </c>
      <c r="AH12" s="10">
        <f t="shared" si="22"/>
        <v>0</v>
      </c>
      <c r="AI12" s="2"/>
      <c r="AJ12" s="9">
        <f t="shared" si="6"/>
        <v>0</v>
      </c>
      <c r="AK12" s="11">
        <f t="shared" si="23"/>
        <v>0</v>
      </c>
      <c r="AL12" s="11">
        <f t="shared" si="7"/>
        <v>0</v>
      </c>
    </row>
    <row r="13" spans="1:38" x14ac:dyDescent="0.25">
      <c r="A13" s="14">
        <v>10</v>
      </c>
      <c r="B13" s="2"/>
      <c r="C13" s="2"/>
      <c r="D13" s="2"/>
      <c r="E13" s="9">
        <f t="shared" si="0"/>
        <v>0</v>
      </c>
      <c r="F13" s="2"/>
      <c r="G13" s="9">
        <f t="shared" si="8"/>
        <v>0</v>
      </c>
      <c r="H13" s="9">
        <f t="shared" si="9"/>
        <v>0</v>
      </c>
      <c r="I13" s="2"/>
      <c r="J13" s="15">
        <f t="shared" si="10"/>
        <v>0</v>
      </c>
      <c r="K13" s="11">
        <f t="shared" si="11"/>
        <v>0</v>
      </c>
      <c r="L13" s="2"/>
      <c r="M13" s="9">
        <f t="shared" si="1"/>
        <v>0</v>
      </c>
      <c r="N13" s="10">
        <f t="shared" si="12"/>
        <v>0</v>
      </c>
      <c r="O13" s="2"/>
      <c r="P13" s="9">
        <f t="shared" si="2"/>
        <v>0</v>
      </c>
      <c r="Q13" s="9">
        <f t="shared" si="13"/>
        <v>0</v>
      </c>
      <c r="R13" s="11">
        <f t="shared" si="3"/>
        <v>0</v>
      </c>
      <c r="S13" s="2"/>
      <c r="T13" s="15">
        <f t="shared" si="14"/>
        <v>0</v>
      </c>
      <c r="U13" s="11">
        <f t="shared" si="15"/>
        <v>0</v>
      </c>
      <c r="V13" s="2"/>
      <c r="W13" s="9">
        <f t="shared" si="16"/>
        <v>0</v>
      </c>
      <c r="X13" s="10">
        <f t="shared" si="17"/>
        <v>0</v>
      </c>
      <c r="Y13" s="2"/>
      <c r="Z13" s="9">
        <f t="shared" si="4"/>
        <v>0</v>
      </c>
      <c r="AA13" s="11">
        <f t="shared" si="18"/>
        <v>0</v>
      </c>
      <c r="AB13" s="11">
        <f t="shared" si="19"/>
        <v>0</v>
      </c>
      <c r="AC13" s="2"/>
      <c r="AD13" s="15">
        <f t="shared" si="20"/>
        <v>0</v>
      </c>
      <c r="AE13" s="11">
        <f t="shared" si="21"/>
        <v>0</v>
      </c>
      <c r="AF13" s="2"/>
      <c r="AG13" s="9">
        <f t="shared" si="5"/>
        <v>0</v>
      </c>
      <c r="AH13" s="10">
        <f t="shared" si="22"/>
        <v>0</v>
      </c>
      <c r="AI13" s="2"/>
      <c r="AJ13" s="9">
        <f t="shared" si="6"/>
        <v>0</v>
      </c>
      <c r="AK13" s="11">
        <f t="shared" si="23"/>
        <v>0</v>
      </c>
      <c r="AL13" s="11">
        <f t="shared" si="7"/>
        <v>0</v>
      </c>
    </row>
    <row r="14" spans="1:38" x14ac:dyDescent="0.25">
      <c r="A14" s="14">
        <v>11</v>
      </c>
      <c r="B14" s="2"/>
      <c r="C14" s="2"/>
      <c r="D14" s="2"/>
      <c r="E14" s="9">
        <f t="shared" si="0"/>
        <v>0</v>
      </c>
      <c r="F14" s="2"/>
      <c r="G14" s="9">
        <f t="shared" si="8"/>
        <v>0</v>
      </c>
      <c r="H14" s="9">
        <f t="shared" si="9"/>
        <v>0</v>
      </c>
      <c r="I14" s="2"/>
      <c r="J14" s="15">
        <f t="shared" si="10"/>
        <v>0</v>
      </c>
      <c r="K14" s="11">
        <f t="shared" si="11"/>
        <v>0</v>
      </c>
      <c r="L14" s="2"/>
      <c r="M14" s="9">
        <f t="shared" si="1"/>
        <v>0</v>
      </c>
      <c r="N14" s="10">
        <f t="shared" si="12"/>
        <v>0</v>
      </c>
      <c r="O14" s="2"/>
      <c r="P14" s="9">
        <f t="shared" si="2"/>
        <v>0</v>
      </c>
      <c r="Q14" s="9">
        <f t="shared" si="13"/>
        <v>0</v>
      </c>
      <c r="R14" s="11">
        <f t="shared" si="3"/>
        <v>0</v>
      </c>
      <c r="S14" s="2"/>
      <c r="T14" s="15">
        <f t="shared" si="14"/>
        <v>0</v>
      </c>
      <c r="U14" s="11">
        <f t="shared" si="15"/>
        <v>0</v>
      </c>
      <c r="V14" s="2"/>
      <c r="W14" s="9">
        <f t="shared" si="16"/>
        <v>0</v>
      </c>
      <c r="X14" s="10">
        <f t="shared" si="17"/>
        <v>0</v>
      </c>
      <c r="Y14" s="2"/>
      <c r="Z14" s="9">
        <f t="shared" si="4"/>
        <v>0</v>
      </c>
      <c r="AA14" s="11">
        <f t="shared" si="18"/>
        <v>0</v>
      </c>
      <c r="AB14" s="11">
        <f t="shared" si="19"/>
        <v>0</v>
      </c>
      <c r="AC14" s="2"/>
      <c r="AD14" s="15">
        <f t="shared" si="20"/>
        <v>0</v>
      </c>
      <c r="AE14" s="11">
        <f t="shared" si="21"/>
        <v>0</v>
      </c>
      <c r="AF14" s="2"/>
      <c r="AG14" s="9">
        <f t="shared" si="5"/>
        <v>0</v>
      </c>
      <c r="AH14" s="10">
        <f t="shared" si="22"/>
        <v>0</v>
      </c>
      <c r="AI14" s="2"/>
      <c r="AJ14" s="9">
        <f t="shared" si="6"/>
        <v>0</v>
      </c>
      <c r="AK14" s="11">
        <f t="shared" si="23"/>
        <v>0</v>
      </c>
      <c r="AL14" s="11">
        <f t="shared" si="7"/>
        <v>0</v>
      </c>
    </row>
    <row r="15" spans="1:38" x14ac:dyDescent="0.25">
      <c r="A15" s="14">
        <v>12</v>
      </c>
      <c r="B15" s="2"/>
      <c r="C15" s="2"/>
      <c r="D15" s="2"/>
      <c r="E15" s="9">
        <f t="shared" si="0"/>
        <v>0</v>
      </c>
      <c r="F15" s="2"/>
      <c r="G15" s="9">
        <f t="shared" si="8"/>
        <v>0</v>
      </c>
      <c r="H15" s="9">
        <f t="shared" si="9"/>
        <v>0</v>
      </c>
      <c r="I15" s="2"/>
      <c r="J15" s="15">
        <f t="shared" si="10"/>
        <v>0</v>
      </c>
      <c r="K15" s="11">
        <f t="shared" si="11"/>
        <v>0</v>
      </c>
      <c r="L15" s="2"/>
      <c r="M15" s="9">
        <f t="shared" si="1"/>
        <v>0</v>
      </c>
      <c r="N15" s="10">
        <f t="shared" si="12"/>
        <v>0</v>
      </c>
      <c r="O15" s="2"/>
      <c r="P15" s="9">
        <f t="shared" si="2"/>
        <v>0</v>
      </c>
      <c r="Q15" s="9">
        <f t="shared" si="13"/>
        <v>0</v>
      </c>
      <c r="R15" s="11">
        <f t="shared" si="3"/>
        <v>0</v>
      </c>
      <c r="S15" s="2"/>
      <c r="T15" s="15">
        <f t="shared" si="14"/>
        <v>0</v>
      </c>
      <c r="U15" s="11">
        <f t="shared" si="15"/>
        <v>0</v>
      </c>
      <c r="V15" s="2"/>
      <c r="W15" s="9">
        <f t="shared" si="16"/>
        <v>0</v>
      </c>
      <c r="X15" s="10">
        <f t="shared" si="17"/>
        <v>0</v>
      </c>
      <c r="Y15" s="2"/>
      <c r="Z15" s="9">
        <f t="shared" si="4"/>
        <v>0</v>
      </c>
      <c r="AA15" s="11">
        <f t="shared" si="18"/>
        <v>0</v>
      </c>
      <c r="AB15" s="11">
        <f t="shared" si="19"/>
        <v>0</v>
      </c>
      <c r="AC15" s="2"/>
      <c r="AD15" s="15">
        <f t="shared" si="20"/>
        <v>0</v>
      </c>
      <c r="AE15" s="11">
        <f t="shared" si="21"/>
        <v>0</v>
      </c>
      <c r="AF15" s="2"/>
      <c r="AG15" s="9">
        <f t="shared" si="5"/>
        <v>0</v>
      </c>
      <c r="AH15" s="10">
        <f t="shared" si="22"/>
        <v>0</v>
      </c>
      <c r="AI15" s="2"/>
      <c r="AJ15" s="9">
        <f t="shared" si="6"/>
        <v>0</v>
      </c>
      <c r="AK15" s="11">
        <f t="shared" si="23"/>
        <v>0</v>
      </c>
      <c r="AL15" s="11">
        <f t="shared" si="7"/>
        <v>0</v>
      </c>
    </row>
    <row r="16" spans="1:38" x14ac:dyDescent="0.25">
      <c r="A16" s="14">
        <v>13</v>
      </c>
      <c r="B16" s="2"/>
      <c r="C16" s="2"/>
      <c r="D16" s="2"/>
      <c r="E16" s="9">
        <f t="shared" si="0"/>
        <v>0</v>
      </c>
      <c r="F16" s="2"/>
      <c r="G16" s="9">
        <f t="shared" si="8"/>
        <v>0</v>
      </c>
      <c r="H16" s="9">
        <f t="shared" si="9"/>
        <v>0</v>
      </c>
      <c r="I16" s="2"/>
      <c r="J16" s="15">
        <f t="shared" si="10"/>
        <v>0</v>
      </c>
      <c r="K16" s="11">
        <f t="shared" si="11"/>
        <v>0</v>
      </c>
      <c r="L16" s="2"/>
      <c r="M16" s="9">
        <f t="shared" si="1"/>
        <v>0</v>
      </c>
      <c r="N16" s="10">
        <f t="shared" si="12"/>
        <v>0</v>
      </c>
      <c r="O16" s="2"/>
      <c r="P16" s="9">
        <f t="shared" si="2"/>
        <v>0</v>
      </c>
      <c r="Q16" s="9">
        <f t="shared" si="13"/>
        <v>0</v>
      </c>
      <c r="R16" s="11">
        <f t="shared" si="3"/>
        <v>0</v>
      </c>
      <c r="S16" s="2"/>
      <c r="T16" s="15">
        <f t="shared" si="14"/>
        <v>0</v>
      </c>
      <c r="U16" s="11">
        <f t="shared" si="15"/>
        <v>0</v>
      </c>
      <c r="V16" s="2"/>
      <c r="W16" s="9">
        <f t="shared" si="16"/>
        <v>0</v>
      </c>
      <c r="X16" s="10">
        <f t="shared" si="17"/>
        <v>0</v>
      </c>
      <c r="Y16" s="2"/>
      <c r="Z16" s="9">
        <f t="shared" si="4"/>
        <v>0</v>
      </c>
      <c r="AA16" s="11">
        <f t="shared" si="18"/>
        <v>0</v>
      </c>
      <c r="AB16" s="11">
        <f t="shared" si="19"/>
        <v>0</v>
      </c>
      <c r="AC16" s="2"/>
      <c r="AD16" s="15">
        <f t="shared" si="20"/>
        <v>0</v>
      </c>
      <c r="AE16" s="11">
        <f t="shared" si="21"/>
        <v>0</v>
      </c>
      <c r="AF16" s="2"/>
      <c r="AG16" s="9">
        <f t="shared" si="5"/>
        <v>0</v>
      </c>
      <c r="AH16" s="10">
        <f t="shared" si="22"/>
        <v>0</v>
      </c>
      <c r="AI16" s="2"/>
      <c r="AJ16" s="9">
        <f t="shared" si="6"/>
        <v>0</v>
      </c>
      <c r="AK16" s="11">
        <f t="shared" si="23"/>
        <v>0</v>
      </c>
      <c r="AL16" s="11">
        <f t="shared" si="7"/>
        <v>0</v>
      </c>
    </row>
    <row r="17" spans="1:38" x14ac:dyDescent="0.25">
      <c r="A17" s="14">
        <v>14</v>
      </c>
      <c r="B17" s="2"/>
      <c r="C17" s="2"/>
      <c r="D17" s="2"/>
      <c r="E17" s="9">
        <f t="shared" si="0"/>
        <v>0</v>
      </c>
      <c r="F17" s="2"/>
      <c r="G17" s="9">
        <f t="shared" si="8"/>
        <v>0</v>
      </c>
      <c r="H17" s="9">
        <f t="shared" si="9"/>
        <v>0</v>
      </c>
      <c r="I17" s="2"/>
      <c r="J17" s="15">
        <f t="shared" si="10"/>
        <v>0</v>
      </c>
      <c r="K17" s="11">
        <f t="shared" si="11"/>
        <v>0</v>
      </c>
      <c r="L17" s="2"/>
      <c r="M17" s="9">
        <f t="shared" si="1"/>
        <v>0</v>
      </c>
      <c r="N17" s="10">
        <f t="shared" si="12"/>
        <v>0</v>
      </c>
      <c r="O17" s="2"/>
      <c r="P17" s="9">
        <f t="shared" si="2"/>
        <v>0</v>
      </c>
      <c r="Q17" s="9">
        <f t="shared" si="13"/>
        <v>0</v>
      </c>
      <c r="R17" s="11">
        <f t="shared" si="3"/>
        <v>0</v>
      </c>
      <c r="S17" s="2"/>
      <c r="T17" s="15">
        <f t="shared" si="14"/>
        <v>0</v>
      </c>
      <c r="U17" s="11">
        <f t="shared" si="15"/>
        <v>0</v>
      </c>
      <c r="V17" s="2"/>
      <c r="W17" s="9">
        <f t="shared" si="16"/>
        <v>0</v>
      </c>
      <c r="X17" s="10">
        <f t="shared" si="17"/>
        <v>0</v>
      </c>
      <c r="Y17" s="2"/>
      <c r="Z17" s="9">
        <f t="shared" si="4"/>
        <v>0</v>
      </c>
      <c r="AA17" s="11">
        <f t="shared" si="18"/>
        <v>0</v>
      </c>
      <c r="AB17" s="11">
        <f t="shared" si="19"/>
        <v>0</v>
      </c>
      <c r="AC17" s="2"/>
      <c r="AD17" s="15">
        <f t="shared" si="20"/>
        <v>0</v>
      </c>
      <c r="AE17" s="11">
        <f t="shared" si="21"/>
        <v>0</v>
      </c>
      <c r="AF17" s="2"/>
      <c r="AG17" s="9">
        <f t="shared" si="5"/>
        <v>0</v>
      </c>
      <c r="AH17" s="10">
        <f t="shared" si="22"/>
        <v>0</v>
      </c>
      <c r="AI17" s="2"/>
      <c r="AJ17" s="9">
        <f t="shared" si="6"/>
        <v>0</v>
      </c>
      <c r="AK17" s="11">
        <f t="shared" si="23"/>
        <v>0</v>
      </c>
      <c r="AL17" s="11">
        <f t="shared" si="7"/>
        <v>0</v>
      </c>
    </row>
    <row r="18" spans="1:38" x14ac:dyDescent="0.25">
      <c r="A18" s="14">
        <v>15</v>
      </c>
      <c r="B18" s="2"/>
      <c r="C18" s="2"/>
      <c r="D18" s="2"/>
      <c r="E18" s="9">
        <f t="shared" si="0"/>
        <v>0</v>
      </c>
      <c r="F18" s="2"/>
      <c r="G18" s="9">
        <f t="shared" si="8"/>
        <v>0</v>
      </c>
      <c r="H18" s="9">
        <f t="shared" si="9"/>
        <v>0</v>
      </c>
      <c r="I18" s="2"/>
      <c r="J18" s="15">
        <f t="shared" si="10"/>
        <v>0</v>
      </c>
      <c r="K18" s="11">
        <f t="shared" si="11"/>
        <v>0</v>
      </c>
      <c r="L18" s="2"/>
      <c r="M18" s="9">
        <f t="shared" si="1"/>
        <v>0</v>
      </c>
      <c r="N18" s="10">
        <f t="shared" si="12"/>
        <v>0</v>
      </c>
      <c r="O18" s="2"/>
      <c r="P18" s="9">
        <f t="shared" si="2"/>
        <v>0</v>
      </c>
      <c r="Q18" s="9">
        <f t="shared" si="13"/>
        <v>0</v>
      </c>
      <c r="R18" s="11">
        <f t="shared" si="3"/>
        <v>0</v>
      </c>
      <c r="S18" s="2"/>
      <c r="T18" s="15">
        <f t="shared" si="14"/>
        <v>0</v>
      </c>
      <c r="U18" s="11">
        <f t="shared" si="15"/>
        <v>0</v>
      </c>
      <c r="V18" s="2"/>
      <c r="W18" s="9">
        <f t="shared" si="16"/>
        <v>0</v>
      </c>
      <c r="X18" s="10">
        <f t="shared" si="17"/>
        <v>0</v>
      </c>
      <c r="Y18" s="2"/>
      <c r="Z18" s="9">
        <f t="shared" si="4"/>
        <v>0</v>
      </c>
      <c r="AA18" s="11">
        <f t="shared" si="18"/>
        <v>0</v>
      </c>
      <c r="AB18" s="11">
        <f t="shared" si="19"/>
        <v>0</v>
      </c>
      <c r="AC18" s="2"/>
      <c r="AD18" s="15">
        <f t="shared" si="20"/>
        <v>0</v>
      </c>
      <c r="AE18" s="11">
        <f t="shared" si="21"/>
        <v>0</v>
      </c>
      <c r="AF18" s="2"/>
      <c r="AG18" s="9">
        <f t="shared" si="5"/>
        <v>0</v>
      </c>
      <c r="AH18" s="10">
        <f t="shared" si="22"/>
        <v>0</v>
      </c>
      <c r="AI18" s="2"/>
      <c r="AJ18" s="9">
        <f t="shared" si="6"/>
        <v>0</v>
      </c>
      <c r="AK18" s="11">
        <f t="shared" si="23"/>
        <v>0</v>
      </c>
      <c r="AL18" s="11">
        <f t="shared" si="7"/>
        <v>0</v>
      </c>
    </row>
    <row r="19" spans="1:38" x14ac:dyDescent="0.25">
      <c r="A19" s="14">
        <v>16</v>
      </c>
      <c r="B19" s="2"/>
      <c r="C19" s="2"/>
      <c r="D19" s="2"/>
      <c r="E19" s="9">
        <f t="shared" si="0"/>
        <v>0</v>
      </c>
      <c r="F19" s="2"/>
      <c r="G19" s="9">
        <f t="shared" si="8"/>
        <v>0</v>
      </c>
      <c r="H19" s="9">
        <f t="shared" si="9"/>
        <v>0</v>
      </c>
      <c r="I19" s="2"/>
      <c r="J19" s="15">
        <f t="shared" si="10"/>
        <v>0</v>
      </c>
      <c r="K19" s="11">
        <f t="shared" si="11"/>
        <v>0</v>
      </c>
      <c r="L19" s="2"/>
      <c r="M19" s="9">
        <f t="shared" si="1"/>
        <v>0</v>
      </c>
      <c r="N19" s="10">
        <f t="shared" si="12"/>
        <v>0</v>
      </c>
      <c r="O19" s="2"/>
      <c r="P19" s="9">
        <f t="shared" si="2"/>
        <v>0</v>
      </c>
      <c r="Q19" s="9">
        <f t="shared" si="13"/>
        <v>0</v>
      </c>
      <c r="R19" s="11">
        <f t="shared" si="3"/>
        <v>0</v>
      </c>
      <c r="S19" s="2"/>
      <c r="T19" s="15">
        <f t="shared" si="14"/>
        <v>0</v>
      </c>
      <c r="U19" s="11">
        <f t="shared" si="15"/>
        <v>0</v>
      </c>
      <c r="V19" s="2"/>
      <c r="W19" s="9">
        <f t="shared" si="16"/>
        <v>0</v>
      </c>
      <c r="X19" s="10">
        <f t="shared" si="17"/>
        <v>0</v>
      </c>
      <c r="Y19" s="2"/>
      <c r="Z19" s="9">
        <f t="shared" si="4"/>
        <v>0</v>
      </c>
      <c r="AA19" s="11">
        <f t="shared" si="18"/>
        <v>0</v>
      </c>
      <c r="AB19" s="11">
        <f t="shared" si="19"/>
        <v>0</v>
      </c>
      <c r="AC19" s="2"/>
      <c r="AD19" s="15">
        <f t="shared" si="20"/>
        <v>0</v>
      </c>
      <c r="AE19" s="11">
        <f t="shared" si="21"/>
        <v>0</v>
      </c>
      <c r="AF19" s="2"/>
      <c r="AG19" s="9">
        <f t="shared" si="5"/>
        <v>0</v>
      </c>
      <c r="AH19" s="10">
        <f t="shared" si="22"/>
        <v>0</v>
      </c>
      <c r="AI19" s="2"/>
      <c r="AJ19" s="9">
        <f t="shared" si="6"/>
        <v>0</v>
      </c>
      <c r="AK19" s="11">
        <f t="shared" si="23"/>
        <v>0</v>
      </c>
      <c r="AL19" s="11">
        <f t="shared" si="7"/>
        <v>0</v>
      </c>
    </row>
    <row r="20" spans="1:38" x14ac:dyDescent="0.25">
      <c r="A20" s="14">
        <v>17</v>
      </c>
      <c r="B20" s="2"/>
      <c r="C20" s="2"/>
      <c r="D20" s="2"/>
      <c r="E20" s="9">
        <f t="shared" si="0"/>
        <v>0</v>
      </c>
      <c r="F20" s="2"/>
      <c r="G20" s="9">
        <f t="shared" si="8"/>
        <v>0</v>
      </c>
      <c r="H20" s="9">
        <f t="shared" si="9"/>
        <v>0</v>
      </c>
      <c r="I20" s="2"/>
      <c r="J20" s="15">
        <f t="shared" si="10"/>
        <v>0</v>
      </c>
      <c r="K20" s="11">
        <f t="shared" si="11"/>
        <v>0</v>
      </c>
      <c r="L20" s="2"/>
      <c r="M20" s="9">
        <f t="shared" si="1"/>
        <v>0</v>
      </c>
      <c r="N20" s="10">
        <f t="shared" si="12"/>
        <v>0</v>
      </c>
      <c r="O20" s="2"/>
      <c r="P20" s="9">
        <f t="shared" si="2"/>
        <v>0</v>
      </c>
      <c r="Q20" s="9">
        <f t="shared" si="13"/>
        <v>0</v>
      </c>
      <c r="R20" s="11">
        <f t="shared" si="3"/>
        <v>0</v>
      </c>
      <c r="S20" s="2"/>
      <c r="T20" s="15">
        <f t="shared" si="14"/>
        <v>0</v>
      </c>
      <c r="U20" s="11">
        <f t="shared" si="15"/>
        <v>0</v>
      </c>
      <c r="V20" s="2"/>
      <c r="W20" s="9">
        <f t="shared" si="16"/>
        <v>0</v>
      </c>
      <c r="X20" s="10">
        <f t="shared" si="17"/>
        <v>0</v>
      </c>
      <c r="Y20" s="2"/>
      <c r="Z20" s="9">
        <f t="shared" si="4"/>
        <v>0</v>
      </c>
      <c r="AA20" s="11">
        <f t="shared" si="18"/>
        <v>0</v>
      </c>
      <c r="AB20" s="11">
        <f t="shared" si="19"/>
        <v>0</v>
      </c>
      <c r="AC20" s="2"/>
      <c r="AD20" s="15">
        <f t="shared" si="20"/>
        <v>0</v>
      </c>
      <c r="AE20" s="11">
        <f t="shared" si="21"/>
        <v>0</v>
      </c>
      <c r="AF20" s="2"/>
      <c r="AG20" s="9">
        <f t="shared" si="5"/>
        <v>0</v>
      </c>
      <c r="AH20" s="10">
        <f t="shared" si="22"/>
        <v>0</v>
      </c>
      <c r="AI20" s="2"/>
      <c r="AJ20" s="9">
        <f t="shared" si="6"/>
        <v>0</v>
      </c>
      <c r="AK20" s="11">
        <f t="shared" si="23"/>
        <v>0</v>
      </c>
      <c r="AL20" s="11">
        <f t="shared" si="7"/>
        <v>0</v>
      </c>
    </row>
    <row r="21" spans="1:38" x14ac:dyDescent="0.25">
      <c r="A21" s="14">
        <v>18</v>
      </c>
      <c r="B21" s="2"/>
      <c r="C21" s="2"/>
      <c r="D21" s="2"/>
      <c r="E21" s="9">
        <f t="shared" si="0"/>
        <v>0</v>
      </c>
      <c r="F21" s="2"/>
      <c r="G21" s="9">
        <f t="shared" si="8"/>
        <v>0</v>
      </c>
      <c r="H21" s="9">
        <f t="shared" si="9"/>
        <v>0</v>
      </c>
      <c r="I21" s="2"/>
      <c r="J21" s="15">
        <f t="shared" si="10"/>
        <v>0</v>
      </c>
      <c r="K21" s="11">
        <f>I21*100/30</f>
        <v>0</v>
      </c>
      <c r="L21" s="2"/>
      <c r="M21" s="9">
        <f t="shared" si="1"/>
        <v>0</v>
      </c>
      <c r="N21" s="10">
        <f t="shared" si="12"/>
        <v>0</v>
      </c>
      <c r="O21" s="2"/>
      <c r="P21" s="9">
        <f t="shared" si="2"/>
        <v>0</v>
      </c>
      <c r="Q21" s="9">
        <f t="shared" si="13"/>
        <v>0</v>
      </c>
      <c r="R21" s="11">
        <f t="shared" si="3"/>
        <v>0</v>
      </c>
      <c r="S21" s="2"/>
      <c r="T21" s="15">
        <f t="shared" si="14"/>
        <v>0</v>
      </c>
      <c r="U21" s="11">
        <f t="shared" si="15"/>
        <v>0</v>
      </c>
      <c r="V21" s="2"/>
      <c r="W21" s="9">
        <f t="shared" si="16"/>
        <v>0</v>
      </c>
      <c r="X21" s="10">
        <f t="shared" si="17"/>
        <v>0</v>
      </c>
      <c r="Y21" s="2"/>
      <c r="Z21" s="9">
        <f t="shared" si="4"/>
        <v>0</v>
      </c>
      <c r="AA21" s="11">
        <f t="shared" si="18"/>
        <v>0</v>
      </c>
      <c r="AB21" s="11">
        <f t="shared" si="19"/>
        <v>0</v>
      </c>
      <c r="AC21" s="2"/>
      <c r="AD21" s="15">
        <f t="shared" si="20"/>
        <v>0</v>
      </c>
      <c r="AE21" s="11">
        <f t="shared" si="21"/>
        <v>0</v>
      </c>
      <c r="AF21" s="2"/>
      <c r="AG21" s="9">
        <f t="shared" si="5"/>
        <v>0</v>
      </c>
      <c r="AH21" s="10">
        <f t="shared" si="22"/>
        <v>0</v>
      </c>
      <c r="AI21" s="2"/>
      <c r="AJ21" s="9">
        <f t="shared" si="6"/>
        <v>0</v>
      </c>
      <c r="AK21" s="11">
        <f t="shared" si="23"/>
        <v>0</v>
      </c>
      <c r="AL21" s="11">
        <f t="shared" si="7"/>
        <v>0</v>
      </c>
    </row>
    <row r="22" spans="1:38" x14ac:dyDescent="0.25">
      <c r="A22" s="14">
        <v>19</v>
      </c>
      <c r="B22" s="2"/>
      <c r="C22" s="2"/>
      <c r="D22" s="2"/>
      <c r="E22" s="9">
        <f t="shared" si="0"/>
        <v>0</v>
      </c>
      <c r="F22" s="2"/>
      <c r="G22" s="9">
        <f t="shared" si="8"/>
        <v>0</v>
      </c>
      <c r="H22" s="9">
        <f t="shared" si="9"/>
        <v>0</v>
      </c>
      <c r="I22" s="2"/>
      <c r="J22" s="15">
        <f t="shared" si="10"/>
        <v>0</v>
      </c>
      <c r="K22" s="11">
        <f t="shared" si="11"/>
        <v>0</v>
      </c>
      <c r="L22" s="2"/>
      <c r="M22" s="9">
        <f t="shared" si="1"/>
        <v>0</v>
      </c>
      <c r="N22" s="10">
        <f t="shared" si="12"/>
        <v>0</v>
      </c>
      <c r="O22" s="2"/>
      <c r="P22" s="9">
        <f t="shared" si="2"/>
        <v>0</v>
      </c>
      <c r="Q22" s="9">
        <f t="shared" si="13"/>
        <v>0</v>
      </c>
      <c r="R22" s="11">
        <f t="shared" si="3"/>
        <v>0</v>
      </c>
      <c r="S22" s="2"/>
      <c r="T22" s="15">
        <f t="shared" si="14"/>
        <v>0</v>
      </c>
      <c r="U22" s="11">
        <f t="shared" si="15"/>
        <v>0</v>
      </c>
      <c r="V22" s="2"/>
      <c r="W22" s="9">
        <f t="shared" si="16"/>
        <v>0</v>
      </c>
      <c r="X22" s="10">
        <f t="shared" si="17"/>
        <v>0</v>
      </c>
      <c r="Y22" s="2"/>
      <c r="Z22" s="9">
        <f t="shared" si="4"/>
        <v>0</v>
      </c>
      <c r="AA22" s="11">
        <f t="shared" si="18"/>
        <v>0</v>
      </c>
      <c r="AB22" s="11">
        <f t="shared" si="19"/>
        <v>0</v>
      </c>
      <c r="AC22" s="2"/>
      <c r="AD22" s="15">
        <f t="shared" si="20"/>
        <v>0</v>
      </c>
      <c r="AE22" s="11">
        <f t="shared" si="21"/>
        <v>0</v>
      </c>
      <c r="AF22" s="2"/>
      <c r="AG22" s="9">
        <f t="shared" si="5"/>
        <v>0</v>
      </c>
      <c r="AH22" s="10">
        <f t="shared" si="22"/>
        <v>0</v>
      </c>
      <c r="AI22" s="2"/>
      <c r="AJ22" s="9">
        <f t="shared" si="6"/>
        <v>0</v>
      </c>
      <c r="AK22" s="11">
        <f t="shared" si="23"/>
        <v>0</v>
      </c>
      <c r="AL22" s="11">
        <f t="shared" si="7"/>
        <v>0</v>
      </c>
    </row>
    <row r="23" spans="1:38" x14ac:dyDescent="0.25">
      <c r="A23" s="14">
        <v>20</v>
      </c>
      <c r="B23" s="2"/>
      <c r="C23" s="2"/>
      <c r="D23" s="2"/>
      <c r="E23" s="9">
        <f t="shared" si="0"/>
        <v>0</v>
      </c>
      <c r="F23" s="2"/>
      <c r="G23" s="9">
        <f t="shared" si="8"/>
        <v>0</v>
      </c>
      <c r="H23" s="9">
        <f t="shared" si="9"/>
        <v>0</v>
      </c>
      <c r="I23" s="2"/>
      <c r="J23" s="15">
        <f t="shared" si="10"/>
        <v>0</v>
      </c>
      <c r="K23" s="11">
        <f t="shared" si="11"/>
        <v>0</v>
      </c>
      <c r="L23" s="2"/>
      <c r="M23" s="9">
        <f t="shared" si="1"/>
        <v>0</v>
      </c>
      <c r="N23" s="10">
        <f t="shared" si="12"/>
        <v>0</v>
      </c>
      <c r="O23" s="2"/>
      <c r="P23" s="9">
        <f t="shared" si="2"/>
        <v>0</v>
      </c>
      <c r="Q23" s="9">
        <f t="shared" si="13"/>
        <v>0</v>
      </c>
      <c r="R23" s="11">
        <f t="shared" si="3"/>
        <v>0</v>
      </c>
      <c r="S23" s="2"/>
      <c r="T23" s="15">
        <f t="shared" si="14"/>
        <v>0</v>
      </c>
      <c r="U23" s="11">
        <f t="shared" si="15"/>
        <v>0</v>
      </c>
      <c r="V23" s="2"/>
      <c r="W23" s="9">
        <f t="shared" si="16"/>
        <v>0</v>
      </c>
      <c r="X23" s="10">
        <f t="shared" si="17"/>
        <v>0</v>
      </c>
      <c r="Y23" s="2"/>
      <c r="Z23" s="9">
        <f t="shared" si="4"/>
        <v>0</v>
      </c>
      <c r="AA23" s="11">
        <f t="shared" si="18"/>
        <v>0</v>
      </c>
      <c r="AB23" s="11">
        <f t="shared" si="19"/>
        <v>0</v>
      </c>
      <c r="AC23" s="2"/>
      <c r="AD23" s="15">
        <f t="shared" si="20"/>
        <v>0</v>
      </c>
      <c r="AE23" s="11">
        <f t="shared" si="21"/>
        <v>0</v>
      </c>
      <c r="AF23" s="2"/>
      <c r="AG23" s="9">
        <f t="shared" si="5"/>
        <v>0</v>
      </c>
      <c r="AH23" s="10">
        <f t="shared" si="22"/>
        <v>0</v>
      </c>
      <c r="AI23" s="2"/>
      <c r="AJ23" s="9">
        <f t="shared" si="6"/>
        <v>0</v>
      </c>
      <c r="AK23" s="11">
        <f t="shared" si="23"/>
        <v>0</v>
      </c>
      <c r="AL23" s="11">
        <f t="shared" si="7"/>
        <v>0</v>
      </c>
    </row>
    <row r="24" spans="1:38" x14ac:dyDescent="0.25">
      <c r="A24" s="14">
        <v>21</v>
      </c>
      <c r="B24" s="2"/>
      <c r="C24" s="2"/>
      <c r="D24" s="2"/>
      <c r="E24" s="9">
        <f t="shared" si="0"/>
        <v>0</v>
      </c>
      <c r="F24" s="2"/>
      <c r="G24" s="9">
        <f t="shared" si="8"/>
        <v>0</v>
      </c>
      <c r="H24" s="9">
        <f t="shared" si="9"/>
        <v>0</v>
      </c>
      <c r="I24" s="2"/>
      <c r="J24" s="15">
        <f t="shared" si="10"/>
        <v>0</v>
      </c>
      <c r="K24" s="11">
        <f t="shared" si="11"/>
        <v>0</v>
      </c>
      <c r="L24" s="2"/>
      <c r="M24" s="9">
        <f t="shared" si="1"/>
        <v>0</v>
      </c>
      <c r="N24" s="10">
        <f t="shared" si="12"/>
        <v>0</v>
      </c>
      <c r="O24" s="2"/>
      <c r="P24" s="9">
        <f t="shared" si="2"/>
        <v>0</v>
      </c>
      <c r="Q24" s="9">
        <f t="shared" si="13"/>
        <v>0</v>
      </c>
      <c r="R24" s="11">
        <f t="shared" si="3"/>
        <v>0</v>
      </c>
      <c r="S24" s="2"/>
      <c r="T24" s="15">
        <f t="shared" si="14"/>
        <v>0</v>
      </c>
      <c r="U24" s="11">
        <f t="shared" si="15"/>
        <v>0</v>
      </c>
      <c r="V24" s="2"/>
      <c r="W24" s="9">
        <f t="shared" si="16"/>
        <v>0</v>
      </c>
      <c r="X24" s="10">
        <f t="shared" si="17"/>
        <v>0</v>
      </c>
      <c r="Y24" s="2"/>
      <c r="Z24" s="9">
        <f t="shared" si="4"/>
        <v>0</v>
      </c>
      <c r="AA24" s="11">
        <f t="shared" si="18"/>
        <v>0</v>
      </c>
      <c r="AB24" s="11">
        <f t="shared" si="19"/>
        <v>0</v>
      </c>
      <c r="AC24" s="2"/>
      <c r="AD24" s="15">
        <f t="shared" si="20"/>
        <v>0</v>
      </c>
      <c r="AE24" s="11">
        <f t="shared" si="21"/>
        <v>0</v>
      </c>
      <c r="AF24" s="2"/>
      <c r="AG24" s="9">
        <f t="shared" si="5"/>
        <v>0</v>
      </c>
      <c r="AH24" s="10">
        <f t="shared" si="22"/>
        <v>0</v>
      </c>
      <c r="AI24" s="2"/>
      <c r="AJ24" s="9">
        <f t="shared" si="6"/>
        <v>0</v>
      </c>
      <c r="AK24" s="11">
        <f t="shared" si="23"/>
        <v>0</v>
      </c>
      <c r="AL24" s="11">
        <f t="shared" si="7"/>
        <v>0</v>
      </c>
    </row>
    <row r="25" spans="1:38" x14ac:dyDescent="0.25">
      <c r="A25" s="14">
        <v>22</v>
      </c>
      <c r="B25" s="2"/>
      <c r="C25" s="2"/>
      <c r="D25" s="2"/>
      <c r="E25" s="9">
        <f t="shared" si="0"/>
        <v>0</v>
      </c>
      <c r="F25" s="2"/>
      <c r="G25" s="9">
        <f t="shared" si="8"/>
        <v>0</v>
      </c>
      <c r="H25" s="9">
        <f t="shared" si="9"/>
        <v>0</v>
      </c>
      <c r="I25" s="2"/>
      <c r="J25" s="15">
        <f t="shared" si="10"/>
        <v>0</v>
      </c>
      <c r="K25" s="11">
        <f t="shared" si="11"/>
        <v>0</v>
      </c>
      <c r="L25" s="2"/>
      <c r="M25" s="9">
        <f t="shared" si="1"/>
        <v>0</v>
      </c>
      <c r="N25" s="10">
        <f t="shared" si="12"/>
        <v>0</v>
      </c>
      <c r="O25" s="2"/>
      <c r="P25" s="9">
        <f t="shared" si="2"/>
        <v>0</v>
      </c>
      <c r="Q25" s="9">
        <f t="shared" si="13"/>
        <v>0</v>
      </c>
      <c r="R25" s="11">
        <f t="shared" si="3"/>
        <v>0</v>
      </c>
      <c r="S25" s="2"/>
      <c r="T25" s="15">
        <f t="shared" si="14"/>
        <v>0</v>
      </c>
      <c r="U25" s="11">
        <f t="shared" si="15"/>
        <v>0</v>
      </c>
      <c r="V25" s="2"/>
      <c r="W25" s="9">
        <f t="shared" si="16"/>
        <v>0</v>
      </c>
      <c r="X25" s="10">
        <f t="shared" si="17"/>
        <v>0</v>
      </c>
      <c r="Y25" s="2"/>
      <c r="Z25" s="9">
        <f t="shared" si="4"/>
        <v>0</v>
      </c>
      <c r="AA25" s="11">
        <f t="shared" si="18"/>
        <v>0</v>
      </c>
      <c r="AB25" s="11">
        <f t="shared" si="19"/>
        <v>0</v>
      </c>
      <c r="AC25" s="2"/>
      <c r="AD25" s="15">
        <f t="shared" si="20"/>
        <v>0</v>
      </c>
      <c r="AE25" s="11">
        <f t="shared" si="21"/>
        <v>0</v>
      </c>
      <c r="AF25" s="2"/>
      <c r="AG25" s="9">
        <f t="shared" si="5"/>
        <v>0</v>
      </c>
      <c r="AH25" s="10">
        <f t="shared" si="22"/>
        <v>0</v>
      </c>
      <c r="AI25" s="2"/>
      <c r="AJ25" s="9">
        <f t="shared" si="6"/>
        <v>0</v>
      </c>
      <c r="AK25" s="11">
        <f t="shared" si="23"/>
        <v>0</v>
      </c>
      <c r="AL25" s="11">
        <f t="shared" si="7"/>
        <v>0</v>
      </c>
    </row>
    <row r="26" spans="1:38" ht="15.75" x14ac:dyDescent="0.25">
      <c r="A26" s="22" t="s">
        <v>19</v>
      </c>
      <c r="B26" s="22"/>
      <c r="C26" s="14"/>
      <c r="D26" s="16">
        <f>COUNTIF(D4:D25,"20")</f>
        <v>0</v>
      </c>
      <c r="E26" s="14"/>
      <c r="F26" s="16">
        <f>COUNTIF(F4:F25,"30")</f>
        <v>0</v>
      </c>
      <c r="G26" s="14"/>
      <c r="H26" s="14"/>
      <c r="I26" s="16">
        <f>COUNTIF(I4:I25,"30")</f>
        <v>0</v>
      </c>
      <c r="J26" s="14"/>
      <c r="K26" s="14"/>
      <c r="L26" s="16">
        <f>COUNTIF(L4:L25,"35")</f>
        <v>0</v>
      </c>
      <c r="M26" s="14"/>
      <c r="N26" s="14"/>
      <c r="O26" s="16">
        <f>COUNTIF(O4:O25,"50")</f>
        <v>0</v>
      </c>
      <c r="P26" s="14"/>
      <c r="Q26" s="14"/>
      <c r="R26" s="14"/>
      <c r="S26" s="16">
        <f>COUNTIF(S4:S25,"60")</f>
        <v>0</v>
      </c>
      <c r="T26" s="14"/>
      <c r="U26" s="14"/>
      <c r="V26" s="16">
        <f>COUNTIF(V4:V25,"65")</f>
        <v>0</v>
      </c>
      <c r="W26" s="14"/>
      <c r="X26" s="14"/>
      <c r="Y26" s="16">
        <f>COUNTIF(Y4:Y25,"75")</f>
        <v>0</v>
      </c>
      <c r="Z26" s="14"/>
      <c r="AA26" s="14"/>
      <c r="AB26" s="14"/>
      <c r="AC26" s="16">
        <f>COUNTIF(AC4:AC25,"80")</f>
        <v>0</v>
      </c>
      <c r="AD26" s="14"/>
      <c r="AE26" s="14"/>
      <c r="AF26" s="16">
        <f>COUNTIF(AF4:AF25,"80")</f>
        <v>0</v>
      </c>
      <c r="AG26" s="14"/>
      <c r="AH26" s="14"/>
      <c r="AI26" s="16">
        <f>COUNTIF(AI4:AI25,"90")</f>
        <v>0</v>
      </c>
      <c r="AJ26" s="14"/>
      <c r="AK26" s="14"/>
      <c r="AL26" s="14"/>
    </row>
    <row r="27" spans="1:38" ht="15.75" x14ac:dyDescent="0.25">
      <c r="A27" s="22" t="s">
        <v>18</v>
      </c>
      <c r="B27" s="22"/>
      <c r="C27" s="14"/>
      <c r="D27" s="16">
        <f>COUNTIF(D4:D25, "&lt;20")</f>
        <v>0</v>
      </c>
      <c r="E27" s="14"/>
      <c r="F27" s="16">
        <f>COUNTIF(F4:F25, "&lt;30")</f>
        <v>0</v>
      </c>
      <c r="G27" s="14"/>
      <c r="H27" s="14"/>
      <c r="I27" s="16">
        <f>COUNTIF(I4:I25, "&lt;30")</f>
        <v>0</v>
      </c>
      <c r="J27" s="14"/>
      <c r="K27" s="14"/>
      <c r="L27" s="16">
        <f>COUNTIF(L4:L25, "&lt;35")</f>
        <v>0</v>
      </c>
      <c r="M27" s="14"/>
      <c r="N27" s="14"/>
      <c r="O27" s="16">
        <f>COUNTIF(O4:O25, "&lt;50")</f>
        <v>0</v>
      </c>
      <c r="P27" s="14"/>
      <c r="Q27" s="14"/>
      <c r="R27" s="14"/>
      <c r="S27" s="16">
        <f>COUNTIF(S4:S25, "&lt;60")</f>
        <v>0</v>
      </c>
      <c r="T27" s="14"/>
      <c r="U27" s="14"/>
      <c r="V27" s="16">
        <f>COUNTIF(V4:V25, "&lt;65")</f>
        <v>0</v>
      </c>
      <c r="W27" s="14"/>
      <c r="X27" s="14"/>
      <c r="Y27" s="16">
        <f>COUNTIF(Y4:Y25, "&lt;75")</f>
        <v>0</v>
      </c>
      <c r="Z27" s="14"/>
      <c r="AA27" s="14"/>
      <c r="AB27" s="14"/>
      <c r="AC27" s="16">
        <f>COUNTIF(AC4:AC25, "&lt;80")</f>
        <v>0</v>
      </c>
      <c r="AD27" s="14"/>
      <c r="AE27" s="14"/>
      <c r="AF27" s="16">
        <f>COUNTIF(AF4:AF25, "&lt;80")</f>
        <v>0</v>
      </c>
      <c r="AG27" s="14"/>
      <c r="AH27" s="14"/>
      <c r="AI27" s="16">
        <f>COUNTIF(AI4:AI25, "&lt;90")</f>
        <v>0</v>
      </c>
      <c r="AJ27" s="14"/>
      <c r="AK27" s="14"/>
      <c r="AL27" s="14"/>
    </row>
    <row r="28" spans="1:38" ht="15.75" x14ac:dyDescent="0.25">
      <c r="A28" s="22" t="s">
        <v>17</v>
      </c>
      <c r="B28" s="22"/>
      <c r="C28" s="14"/>
      <c r="D28" s="16">
        <f>COUNTIF(D4:D25,"&gt;20")</f>
        <v>0</v>
      </c>
      <c r="E28" s="14"/>
      <c r="F28" s="16">
        <f>COUNTIF(F4:F25,"&gt;30")</f>
        <v>0</v>
      </c>
      <c r="G28" s="14"/>
      <c r="H28" s="14"/>
      <c r="I28" s="16">
        <f>COUNTIF(I4:I25,"&gt;30")</f>
        <v>0</v>
      </c>
      <c r="J28" s="14"/>
      <c r="K28" s="14"/>
      <c r="L28" s="16">
        <f>COUNTIF(L4:L25,"&gt;35")</f>
        <v>0</v>
      </c>
      <c r="M28" s="14"/>
      <c r="N28" s="14"/>
      <c r="O28" s="16">
        <f>COUNTIF(O4:O25,"&gt;50")</f>
        <v>0</v>
      </c>
      <c r="P28" s="14"/>
      <c r="Q28" s="14"/>
      <c r="R28" s="14"/>
      <c r="S28" s="16">
        <f>COUNTIF(S4:S25,"&gt;60")</f>
        <v>0</v>
      </c>
      <c r="T28" s="14"/>
      <c r="U28" s="14"/>
      <c r="V28" s="16">
        <f>COUNTIF(V4:V25,"&gt;65")</f>
        <v>0</v>
      </c>
      <c r="W28" s="14"/>
      <c r="X28" s="14"/>
      <c r="Y28" s="16">
        <f>COUNTIF(Y4:Y25,"&gt;75")</f>
        <v>0</v>
      </c>
      <c r="Z28" s="14"/>
      <c r="AA28" s="14"/>
      <c r="AB28" s="14"/>
      <c r="AC28" s="16">
        <f>COUNTIF(AC4:AC25,"&gt;80")</f>
        <v>0</v>
      </c>
      <c r="AD28" s="14"/>
      <c r="AE28" s="14"/>
      <c r="AF28" s="16">
        <f>COUNTIF(AF4:AF25,"&gt;80")</f>
        <v>0</v>
      </c>
      <c r="AG28" s="14"/>
      <c r="AH28" s="14"/>
      <c r="AI28" s="16">
        <f>COUNTIF(AI4:AI25,"&gt;90")</f>
        <v>0</v>
      </c>
      <c r="AJ28" s="14"/>
      <c r="AK28" s="14"/>
      <c r="AL28" s="14"/>
    </row>
    <row r="29" spans="1:38" ht="15.75" x14ac:dyDescent="0.25">
      <c r="I29" s="13"/>
      <c r="AC29" s="3"/>
      <c r="AD29" s="4"/>
      <c r="AE29" s="4"/>
      <c r="AF29" s="4"/>
      <c r="AG29" s="4"/>
      <c r="AH29" s="4"/>
      <c r="AI29" s="3"/>
    </row>
    <row r="31" spans="1:38" x14ac:dyDescent="0.25">
      <c r="A31" s="18" t="s">
        <v>3</v>
      </c>
      <c r="B31" s="18"/>
      <c r="C31" s="18"/>
      <c r="D31" s="18"/>
      <c r="E31" s="18"/>
      <c r="H31" s="18" t="s">
        <v>21</v>
      </c>
      <c r="I31" s="18"/>
      <c r="J31" s="18"/>
      <c r="K31" s="18"/>
      <c r="L31" s="18"/>
      <c r="O31" s="18" t="s">
        <v>10</v>
      </c>
      <c r="P31" s="18"/>
      <c r="Q31" s="18"/>
      <c r="R31" s="18"/>
      <c r="S31" s="18"/>
      <c r="V31" s="18" t="s">
        <v>11</v>
      </c>
      <c r="W31" s="18"/>
      <c r="X31" s="18"/>
      <c r="Y31" s="18"/>
      <c r="Z31" s="18"/>
    </row>
    <row r="32" spans="1:38" x14ac:dyDescent="0.25">
      <c r="A32" s="19"/>
      <c r="B32" s="20"/>
      <c r="C32" s="1" t="s">
        <v>4</v>
      </c>
      <c r="D32" s="1" t="s">
        <v>5</v>
      </c>
      <c r="E32" s="1" t="s">
        <v>7</v>
      </c>
      <c r="H32" s="19"/>
      <c r="I32" s="20"/>
      <c r="J32" s="1" t="s">
        <v>4</v>
      </c>
      <c r="K32" s="1" t="s">
        <v>5</v>
      </c>
      <c r="L32" s="1" t="s">
        <v>7</v>
      </c>
      <c r="O32" s="19"/>
      <c r="P32" s="20"/>
      <c r="Q32" s="1" t="s">
        <v>4</v>
      </c>
      <c r="R32" s="1" t="s">
        <v>5</v>
      </c>
      <c r="S32" s="1" t="s">
        <v>7</v>
      </c>
      <c r="V32" s="19"/>
      <c r="W32" s="20"/>
      <c r="X32" s="1" t="s">
        <v>4</v>
      </c>
      <c r="Y32" s="1" t="s">
        <v>5</v>
      </c>
      <c r="Z32" s="1" t="s">
        <v>7</v>
      </c>
    </row>
    <row r="33" spans="1:26" ht="15.75" x14ac:dyDescent="0.25">
      <c r="A33" s="17" t="s">
        <v>19</v>
      </c>
      <c r="B33" s="17"/>
      <c r="C33" s="1">
        <f t="shared" ref="C33:D35" si="24">C26</f>
        <v>0</v>
      </c>
      <c r="D33" s="1">
        <f t="shared" si="24"/>
        <v>0</v>
      </c>
      <c r="E33" s="6">
        <f>F26</f>
        <v>0</v>
      </c>
      <c r="H33" s="17" t="s">
        <v>19</v>
      </c>
      <c r="I33" s="17"/>
      <c r="J33" s="5">
        <f>I26</f>
        <v>0</v>
      </c>
      <c r="K33" s="6">
        <f>L26</f>
        <v>0</v>
      </c>
      <c r="L33" s="6">
        <f>O26</f>
        <v>0</v>
      </c>
      <c r="M33" s="4"/>
      <c r="N33" s="4"/>
      <c r="O33" s="21" t="s">
        <v>19</v>
      </c>
      <c r="P33" s="21"/>
      <c r="Q33" s="5">
        <f>S26</f>
        <v>0</v>
      </c>
      <c r="R33" s="6">
        <f>V26</f>
        <v>0</v>
      </c>
      <c r="S33" s="6">
        <f>Y26</f>
        <v>0</v>
      </c>
      <c r="T33" s="4"/>
      <c r="U33" s="4"/>
      <c r="V33" s="21" t="s">
        <v>19</v>
      </c>
      <c r="W33" s="21"/>
      <c r="X33" s="5">
        <f>AC26</f>
        <v>0</v>
      </c>
      <c r="Y33" s="6">
        <f>AF26</f>
        <v>0</v>
      </c>
      <c r="Z33" s="6">
        <f>AI26</f>
        <v>0</v>
      </c>
    </row>
    <row r="34" spans="1:26" ht="15.75" x14ac:dyDescent="0.25">
      <c r="A34" s="17" t="s">
        <v>18</v>
      </c>
      <c r="B34" s="17"/>
      <c r="C34" s="1">
        <f t="shared" si="24"/>
        <v>0</v>
      </c>
      <c r="D34" s="1">
        <f t="shared" si="24"/>
        <v>0</v>
      </c>
      <c r="E34" s="6">
        <f t="shared" ref="E34:E35" si="25">F27</f>
        <v>0</v>
      </c>
      <c r="H34" s="17" t="s">
        <v>18</v>
      </c>
      <c r="I34" s="17"/>
      <c r="J34" s="5">
        <f t="shared" ref="J34:J35" si="26">I27</f>
        <v>0</v>
      </c>
      <c r="K34" s="6">
        <f t="shared" ref="K34:K35" si="27">L27</f>
        <v>0</v>
      </c>
      <c r="L34" s="6">
        <f t="shared" ref="L34:L35" si="28">O27</f>
        <v>0</v>
      </c>
      <c r="M34" s="4"/>
      <c r="N34" s="4"/>
      <c r="O34" s="21" t="s">
        <v>18</v>
      </c>
      <c r="P34" s="21"/>
      <c r="Q34" s="5">
        <f t="shared" ref="Q34:Q35" si="29">S27</f>
        <v>0</v>
      </c>
      <c r="R34" s="6">
        <f t="shared" ref="R34:R35" si="30">V27</f>
        <v>0</v>
      </c>
      <c r="S34" s="6">
        <f t="shared" ref="S34:S35" si="31">Y27</f>
        <v>0</v>
      </c>
      <c r="T34" s="4"/>
      <c r="U34" s="4"/>
      <c r="V34" s="21" t="s">
        <v>18</v>
      </c>
      <c r="W34" s="21"/>
      <c r="X34" s="5">
        <f t="shared" ref="X34:X35" si="32">AC27</f>
        <v>0</v>
      </c>
      <c r="Y34" s="6">
        <f t="shared" ref="Y34:Y35" si="33">AF27</f>
        <v>0</v>
      </c>
      <c r="Z34" s="6">
        <f t="shared" ref="Z34:Z35" si="34">AI27</f>
        <v>0</v>
      </c>
    </row>
    <row r="35" spans="1:26" ht="15.75" x14ac:dyDescent="0.25">
      <c r="A35" s="17" t="s">
        <v>17</v>
      </c>
      <c r="B35" s="17"/>
      <c r="C35" s="1">
        <f t="shared" si="24"/>
        <v>0</v>
      </c>
      <c r="D35" s="1">
        <f t="shared" si="24"/>
        <v>0</v>
      </c>
      <c r="E35" s="6">
        <f t="shared" si="25"/>
        <v>0</v>
      </c>
      <c r="H35" s="17" t="s">
        <v>17</v>
      </c>
      <c r="I35" s="17"/>
      <c r="J35" s="5">
        <f t="shared" si="26"/>
        <v>0</v>
      </c>
      <c r="K35" s="6">
        <f t="shared" si="27"/>
        <v>0</v>
      </c>
      <c r="L35" s="6">
        <f t="shared" si="28"/>
        <v>0</v>
      </c>
      <c r="M35" s="4"/>
      <c r="N35" s="4"/>
      <c r="O35" s="21" t="s">
        <v>17</v>
      </c>
      <c r="P35" s="21"/>
      <c r="Q35" s="5">
        <f t="shared" si="29"/>
        <v>0</v>
      </c>
      <c r="R35" s="6">
        <f t="shared" si="30"/>
        <v>0</v>
      </c>
      <c r="S35" s="6">
        <f t="shared" si="31"/>
        <v>0</v>
      </c>
      <c r="T35" s="4"/>
      <c r="U35" s="4"/>
      <c r="V35" s="21" t="s">
        <v>17</v>
      </c>
      <c r="W35" s="21"/>
      <c r="X35" s="5">
        <f t="shared" si="32"/>
        <v>0</v>
      </c>
      <c r="Y35" s="6">
        <f t="shared" si="33"/>
        <v>0</v>
      </c>
      <c r="Z35" s="6">
        <f t="shared" si="34"/>
        <v>0</v>
      </c>
    </row>
    <row r="55" spans="2:4" x14ac:dyDescent="0.25">
      <c r="B55" s="12"/>
      <c r="C55" s="12"/>
      <c r="D55" s="12"/>
    </row>
    <row r="56" spans="2:4" x14ac:dyDescent="0.25">
      <c r="B56" s="12"/>
      <c r="C56" s="12"/>
      <c r="D56" s="12"/>
    </row>
    <row r="57" spans="2:4" x14ac:dyDescent="0.25">
      <c r="B57" s="12"/>
      <c r="C57" s="12"/>
      <c r="D57" s="12"/>
    </row>
  </sheetData>
  <sheetProtection password="CEF5" sheet="1" objects="1" scenarios="1" selectLockedCells="1"/>
  <mergeCells count="30">
    <mergeCell ref="I2:R2"/>
    <mergeCell ref="S2:AB2"/>
    <mergeCell ref="AC2:AL2"/>
    <mergeCell ref="A26:B26"/>
    <mergeCell ref="A1:H1"/>
    <mergeCell ref="C2:H2"/>
    <mergeCell ref="A2:A3"/>
    <mergeCell ref="B2:B3"/>
    <mergeCell ref="A27:B27"/>
    <mergeCell ref="A28:B28"/>
    <mergeCell ref="A33:B33"/>
    <mergeCell ref="A34:B34"/>
    <mergeCell ref="A35:B35"/>
    <mergeCell ref="A31:E31"/>
    <mergeCell ref="A32:B32"/>
    <mergeCell ref="H33:I33"/>
    <mergeCell ref="H34:I34"/>
    <mergeCell ref="H35:I35"/>
    <mergeCell ref="O31:S31"/>
    <mergeCell ref="V31:Z31"/>
    <mergeCell ref="H32:I32"/>
    <mergeCell ref="O32:P32"/>
    <mergeCell ref="V32:W32"/>
    <mergeCell ref="H31:L31"/>
    <mergeCell ref="O33:P33"/>
    <mergeCell ref="O34:P34"/>
    <mergeCell ref="O35:P35"/>
    <mergeCell ref="V33:W33"/>
    <mergeCell ref="V34:W34"/>
    <mergeCell ref="V35:W35"/>
  </mergeCells>
  <conditionalFormatting sqref="H4:H25 Q4:Q25 AA4:AA25 AK4:AK25">
    <cfRule type="cellIs" dxfId="4" priority="16" operator="lessThan">
      <formula>100</formula>
    </cfRule>
  </conditionalFormatting>
  <conditionalFormatting sqref="I3:I25 J3 S3:S25 T3 AC3:AC25 AD3">
    <cfRule type="cellIs" dxfId="3" priority="12" operator="lessThan">
      <formula>30</formula>
    </cfRule>
  </conditionalFormatting>
  <conditionalFormatting sqref="L4:L25 V4:V25 AF4:AF25">
    <cfRule type="cellIs" dxfId="2" priority="11" operator="lessThan">
      <formula>35</formula>
    </cfRule>
  </conditionalFormatting>
  <conditionalFormatting sqref="O4:O25 Y4:Y25 AI4:AI25">
    <cfRule type="cellIs" dxfId="1" priority="10" operator="lessThan">
      <formula>50</formula>
    </cfRule>
  </conditionalFormatting>
  <conditionalFormatting sqref="D3:D25">
    <cfRule type="cellIs" dxfId="0" priority="1" operator="lessThan">
      <formula>20</formula>
    </cfRule>
  </conditionalFormatting>
  <pageMargins left="0.7" right="0.7" top="0.75" bottom="0.75" header="0.3" footer="0.3"/>
  <pageSetup paperSize="9" orientation="portrait" horizontalDpi="180" verticalDpi="18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5"/>
  <sheetViews>
    <sheetView zoomScale="77" zoomScaleNormal="77" workbookViewId="0">
      <selection activeCell="B8" sqref="B8"/>
    </sheetView>
  </sheetViews>
  <sheetFormatPr defaultRowHeight="15" x14ac:dyDescent="0.25"/>
  <cols>
    <col min="2" max="2" width="21.7109375" customWidth="1"/>
  </cols>
  <sheetData>
    <row r="2" spans="1:24" x14ac:dyDescent="0.25">
      <c r="A2" s="25" t="s">
        <v>22</v>
      </c>
      <c r="B2" s="25" t="s">
        <v>23</v>
      </c>
      <c r="C2" s="25" t="s">
        <v>24</v>
      </c>
      <c r="D2" s="25"/>
      <c r="E2" s="25"/>
      <c r="F2" s="25"/>
      <c r="G2" s="25" t="s">
        <v>26</v>
      </c>
      <c r="H2" s="25"/>
      <c r="I2" s="25"/>
      <c r="J2" s="25"/>
      <c r="K2" s="25"/>
      <c r="L2" s="25"/>
      <c r="M2" s="25" t="s">
        <v>10</v>
      </c>
      <c r="N2" s="25"/>
      <c r="O2" s="25"/>
      <c r="P2" s="25"/>
      <c r="Q2" s="25"/>
      <c r="R2" s="25"/>
      <c r="S2" s="25" t="s">
        <v>11</v>
      </c>
      <c r="T2" s="25"/>
      <c r="U2" s="25"/>
      <c r="V2" s="25"/>
      <c r="W2" s="25"/>
      <c r="X2" s="25"/>
    </row>
    <row r="3" spans="1:24" x14ac:dyDescent="0.25">
      <c r="A3" s="25"/>
      <c r="B3" s="25"/>
      <c r="C3" s="1" t="s">
        <v>25</v>
      </c>
      <c r="D3" s="1" t="s">
        <v>5</v>
      </c>
      <c r="E3" s="1" t="s">
        <v>25</v>
      </c>
      <c r="F3" s="1" t="s">
        <v>7</v>
      </c>
      <c r="G3" s="1" t="s">
        <v>25</v>
      </c>
      <c r="H3" s="1" t="s">
        <v>4</v>
      </c>
      <c r="I3" s="1" t="s">
        <v>25</v>
      </c>
      <c r="J3" s="1" t="s">
        <v>5</v>
      </c>
      <c r="K3" s="1" t="s">
        <v>25</v>
      </c>
      <c r="L3" s="1" t="s">
        <v>7</v>
      </c>
      <c r="M3" s="1" t="s">
        <v>25</v>
      </c>
      <c r="N3" s="1" t="s">
        <v>4</v>
      </c>
      <c r="O3" s="1" t="s">
        <v>25</v>
      </c>
      <c r="P3" s="1" t="s">
        <v>5</v>
      </c>
      <c r="Q3" s="1" t="s">
        <v>25</v>
      </c>
      <c r="R3" s="1" t="s">
        <v>7</v>
      </c>
      <c r="S3" s="1" t="s">
        <v>25</v>
      </c>
      <c r="T3" s="1" t="s">
        <v>4</v>
      </c>
      <c r="U3" s="1" t="s">
        <v>25</v>
      </c>
      <c r="V3" s="1" t="s">
        <v>5</v>
      </c>
      <c r="W3" s="1" t="s">
        <v>25</v>
      </c>
      <c r="X3" s="1" t="s">
        <v>7</v>
      </c>
    </row>
    <row r="4" spans="1:24" x14ac:dyDescent="0.25">
      <c r="A4" s="1">
        <v>1</v>
      </c>
      <c r="B4" s="1">
        <f>Лист1!B4</f>
        <v>0</v>
      </c>
      <c r="C4" s="8">
        <v>20</v>
      </c>
      <c r="D4" s="1">
        <f>Лист1!D4</f>
        <v>0</v>
      </c>
      <c r="E4" s="8">
        <v>30</v>
      </c>
      <c r="F4" s="1">
        <f>Лист1!F4</f>
        <v>0</v>
      </c>
      <c r="G4" s="8">
        <v>30</v>
      </c>
      <c r="H4" s="1">
        <f>Лист2!D4:D16</f>
        <v>0</v>
      </c>
      <c r="I4" s="8">
        <v>35</v>
      </c>
      <c r="J4" s="1">
        <v>5</v>
      </c>
      <c r="K4" s="8">
        <v>50</v>
      </c>
      <c r="L4" s="1">
        <v>76</v>
      </c>
      <c r="M4" s="8">
        <v>60</v>
      </c>
      <c r="N4" s="1">
        <f>Лист1!S4</f>
        <v>0</v>
      </c>
      <c r="O4" s="8">
        <v>65</v>
      </c>
      <c r="P4" s="1">
        <f>Лист1!V4</f>
        <v>0</v>
      </c>
      <c r="Q4" s="8">
        <v>75</v>
      </c>
      <c r="R4" s="1">
        <f>Лист1!Y4</f>
        <v>0</v>
      </c>
      <c r="S4" s="8">
        <v>80</v>
      </c>
      <c r="T4" s="1">
        <f>Лист1!AC4</f>
        <v>0</v>
      </c>
      <c r="U4" s="8">
        <v>85</v>
      </c>
      <c r="V4" s="1">
        <f>Лист1!AF4</f>
        <v>0</v>
      </c>
      <c r="W4" s="8">
        <v>90</v>
      </c>
      <c r="X4" s="1">
        <f>Лист1!AI4</f>
        <v>0</v>
      </c>
    </row>
    <row r="5" spans="1:24" x14ac:dyDescent="0.25">
      <c r="A5" s="1">
        <v>2</v>
      </c>
      <c r="B5" s="1"/>
      <c r="C5" s="8">
        <v>20</v>
      </c>
      <c r="D5" s="1">
        <f>Лист1!D5</f>
        <v>0</v>
      </c>
      <c r="E5" s="8">
        <v>30</v>
      </c>
      <c r="F5" s="1">
        <v>78</v>
      </c>
      <c r="G5" s="8">
        <v>30</v>
      </c>
      <c r="H5" s="1">
        <f>Лист2!D5:D17</f>
        <v>0</v>
      </c>
      <c r="I5" s="8">
        <v>35</v>
      </c>
      <c r="J5" s="1">
        <v>90</v>
      </c>
      <c r="K5" s="8">
        <v>50</v>
      </c>
      <c r="L5" s="1">
        <v>88</v>
      </c>
      <c r="M5" s="8">
        <v>60</v>
      </c>
      <c r="N5" s="1">
        <f>Лист1!S5</f>
        <v>0</v>
      </c>
      <c r="O5" s="8">
        <v>65</v>
      </c>
      <c r="P5" s="1">
        <f>Лист1!V5</f>
        <v>0</v>
      </c>
      <c r="Q5" s="8">
        <v>75</v>
      </c>
      <c r="R5" s="1">
        <f>Лист1!Y5</f>
        <v>0</v>
      </c>
      <c r="S5" s="8">
        <v>80</v>
      </c>
      <c r="T5" s="1">
        <f>Лист1!AC5</f>
        <v>0</v>
      </c>
      <c r="U5" s="8">
        <v>85</v>
      </c>
      <c r="V5" s="1">
        <f>Лист1!AF5</f>
        <v>0</v>
      </c>
      <c r="W5" s="8">
        <v>90</v>
      </c>
      <c r="X5" s="1">
        <f>Лист1!AI5</f>
        <v>0</v>
      </c>
    </row>
    <row r="6" spans="1:24" x14ac:dyDescent="0.25">
      <c r="A6" s="1">
        <v>3</v>
      </c>
      <c r="B6" s="1"/>
      <c r="C6" s="8">
        <v>20</v>
      </c>
      <c r="D6" s="1">
        <f>Лист1!D6</f>
        <v>0</v>
      </c>
      <c r="E6" s="8">
        <v>30</v>
      </c>
      <c r="F6" s="1">
        <v>45</v>
      </c>
      <c r="G6" s="8">
        <v>30</v>
      </c>
      <c r="H6" s="1">
        <f>Лист2!D6:D18</f>
        <v>0</v>
      </c>
      <c r="I6" s="8">
        <v>35</v>
      </c>
      <c r="J6" s="1">
        <v>87</v>
      </c>
      <c r="K6" s="8">
        <v>50</v>
      </c>
      <c r="L6" s="1">
        <v>45</v>
      </c>
      <c r="M6" s="8">
        <v>60</v>
      </c>
      <c r="N6" s="1">
        <f>Лист1!S6</f>
        <v>0</v>
      </c>
      <c r="O6" s="8">
        <v>65</v>
      </c>
      <c r="P6" s="1">
        <f>Лист1!V6</f>
        <v>0</v>
      </c>
      <c r="Q6" s="8">
        <v>75</v>
      </c>
      <c r="R6" s="1">
        <f>Лист1!Y6</f>
        <v>0</v>
      </c>
      <c r="S6" s="8">
        <v>80</v>
      </c>
      <c r="T6" s="1">
        <f>Лист1!AC6</f>
        <v>0</v>
      </c>
      <c r="U6" s="8">
        <v>85</v>
      </c>
      <c r="V6" s="1">
        <f>Лист1!AF6</f>
        <v>0</v>
      </c>
      <c r="W6" s="8">
        <v>90</v>
      </c>
      <c r="X6" s="1">
        <f>Лист1!AI6</f>
        <v>0</v>
      </c>
    </row>
    <row r="7" spans="1:24" x14ac:dyDescent="0.25">
      <c r="A7" s="1">
        <v>4</v>
      </c>
      <c r="B7" s="1"/>
      <c r="C7" s="8">
        <v>20</v>
      </c>
      <c r="D7" s="1">
        <f>Лист1!D7</f>
        <v>0</v>
      </c>
      <c r="E7" s="8">
        <v>30</v>
      </c>
      <c r="F7" s="1">
        <v>65</v>
      </c>
      <c r="G7" s="8">
        <v>30</v>
      </c>
      <c r="H7" s="1">
        <f>Лист2!D7:D19</f>
        <v>0</v>
      </c>
      <c r="I7" s="8">
        <v>35</v>
      </c>
      <c r="J7" s="1">
        <f>Лист1!L7</f>
        <v>0</v>
      </c>
      <c r="K7" s="8">
        <v>50</v>
      </c>
      <c r="L7" s="1">
        <f>Лист1!O7</f>
        <v>0</v>
      </c>
      <c r="M7" s="8">
        <v>60</v>
      </c>
      <c r="N7" s="1">
        <f>Лист1!S7</f>
        <v>0</v>
      </c>
      <c r="O7" s="8">
        <v>65</v>
      </c>
      <c r="P7" s="1">
        <f>Лист1!V7</f>
        <v>0</v>
      </c>
      <c r="Q7" s="8">
        <v>75</v>
      </c>
      <c r="R7" s="1">
        <f>Лист1!Y7</f>
        <v>0</v>
      </c>
      <c r="S7" s="8">
        <v>80</v>
      </c>
      <c r="T7" s="1">
        <f>Лист1!AC7</f>
        <v>0</v>
      </c>
      <c r="U7" s="8">
        <v>85</v>
      </c>
      <c r="V7" s="1">
        <f>Лист1!AF7</f>
        <v>0</v>
      </c>
      <c r="W7" s="8">
        <v>90</v>
      </c>
      <c r="X7" s="1">
        <f>Лист1!AI7</f>
        <v>0</v>
      </c>
    </row>
    <row r="8" spans="1:24" x14ac:dyDescent="0.25">
      <c r="A8" s="1">
        <v>5</v>
      </c>
      <c r="B8" s="1"/>
      <c r="C8" s="8">
        <v>20</v>
      </c>
      <c r="D8" s="1">
        <f>Лист1!D8</f>
        <v>0</v>
      </c>
      <c r="E8" s="8">
        <v>30</v>
      </c>
      <c r="F8" s="1">
        <f>Лист1!F8</f>
        <v>0</v>
      </c>
      <c r="G8" s="8">
        <v>30</v>
      </c>
      <c r="H8" s="1">
        <f>Лист2!D8:D20</f>
        <v>0</v>
      </c>
      <c r="I8" s="8">
        <v>35</v>
      </c>
      <c r="J8" s="1">
        <f>Лист1!L8</f>
        <v>0</v>
      </c>
      <c r="K8" s="8">
        <v>50</v>
      </c>
      <c r="L8" s="1">
        <f>Лист1!O8</f>
        <v>0</v>
      </c>
      <c r="M8" s="8">
        <v>60</v>
      </c>
      <c r="N8" s="1">
        <f>Лист1!S8</f>
        <v>0</v>
      </c>
      <c r="O8" s="8">
        <v>65</v>
      </c>
      <c r="P8" s="1">
        <f>Лист1!V8</f>
        <v>0</v>
      </c>
      <c r="Q8" s="8">
        <v>75</v>
      </c>
      <c r="R8" s="1">
        <f>Лист1!Y8</f>
        <v>0</v>
      </c>
      <c r="S8" s="8">
        <v>80</v>
      </c>
      <c r="T8" s="1">
        <f>Лист1!AC8</f>
        <v>0</v>
      </c>
      <c r="U8" s="8">
        <v>85</v>
      </c>
      <c r="V8" s="1">
        <f>Лист1!AF8</f>
        <v>0</v>
      </c>
      <c r="W8" s="8">
        <v>90</v>
      </c>
      <c r="X8" s="1">
        <f>Лист1!AI8</f>
        <v>0</v>
      </c>
    </row>
    <row r="9" spans="1:24" x14ac:dyDescent="0.25">
      <c r="A9" s="1">
        <v>6</v>
      </c>
      <c r="B9" s="1"/>
      <c r="C9" s="8">
        <v>20</v>
      </c>
      <c r="D9" s="1">
        <f>Лист1!D9</f>
        <v>0</v>
      </c>
      <c r="E9" s="8">
        <v>30</v>
      </c>
      <c r="F9" s="1">
        <f>Лист1!F9</f>
        <v>0</v>
      </c>
      <c r="G9" s="8">
        <v>30</v>
      </c>
      <c r="H9" s="1">
        <f>Лист2!D9:D21</f>
        <v>0</v>
      </c>
      <c r="I9" s="8">
        <v>35</v>
      </c>
      <c r="J9" s="1">
        <f>Лист1!L9</f>
        <v>0</v>
      </c>
      <c r="K9" s="8">
        <v>50</v>
      </c>
      <c r="L9" s="1">
        <f>Лист1!O9</f>
        <v>0</v>
      </c>
      <c r="M9" s="8">
        <v>60</v>
      </c>
      <c r="N9" s="1">
        <f>Лист1!S9</f>
        <v>0</v>
      </c>
      <c r="O9" s="8">
        <v>65</v>
      </c>
      <c r="P9" s="1">
        <f>Лист1!V9</f>
        <v>0</v>
      </c>
      <c r="Q9" s="8">
        <v>75</v>
      </c>
      <c r="R9" s="1">
        <f>Лист1!Y9</f>
        <v>0</v>
      </c>
      <c r="S9" s="8">
        <v>80</v>
      </c>
      <c r="T9" s="1">
        <f>Лист1!AC9</f>
        <v>0</v>
      </c>
      <c r="U9" s="8">
        <v>85</v>
      </c>
      <c r="V9" s="1">
        <f>Лист1!AF9</f>
        <v>0</v>
      </c>
      <c r="W9" s="8">
        <v>90</v>
      </c>
      <c r="X9" s="1">
        <f>Лист1!AI9</f>
        <v>0</v>
      </c>
    </row>
    <row r="10" spans="1:24" x14ac:dyDescent="0.25">
      <c r="A10" s="1">
        <v>7</v>
      </c>
      <c r="B10" s="1"/>
      <c r="C10" s="8">
        <v>20</v>
      </c>
      <c r="D10" s="1">
        <f>Лист1!D10</f>
        <v>0</v>
      </c>
      <c r="E10" s="8">
        <v>30</v>
      </c>
      <c r="F10" s="1">
        <f>Лист1!F10</f>
        <v>0</v>
      </c>
      <c r="G10" s="8">
        <v>30</v>
      </c>
      <c r="H10" s="1">
        <f>Лист2!D10:D22</f>
        <v>0</v>
      </c>
      <c r="I10" s="8">
        <v>35</v>
      </c>
      <c r="J10" s="1">
        <f>Лист1!L10</f>
        <v>0</v>
      </c>
      <c r="K10" s="8">
        <v>50</v>
      </c>
      <c r="L10" s="1">
        <f>Лист1!O10</f>
        <v>0</v>
      </c>
      <c r="M10" s="8">
        <v>60</v>
      </c>
      <c r="N10" s="1">
        <f>Лист1!S10</f>
        <v>0</v>
      </c>
      <c r="O10" s="8">
        <v>65</v>
      </c>
      <c r="P10" s="1">
        <f>Лист1!V10</f>
        <v>0</v>
      </c>
      <c r="Q10" s="8">
        <v>75</v>
      </c>
      <c r="R10" s="1">
        <f>Лист1!Y10</f>
        <v>0</v>
      </c>
      <c r="S10" s="8">
        <v>80</v>
      </c>
      <c r="T10" s="1">
        <f>Лист1!AC10</f>
        <v>0</v>
      </c>
      <c r="U10" s="8">
        <v>85</v>
      </c>
      <c r="V10" s="1">
        <f>Лист1!AF10</f>
        <v>0</v>
      </c>
      <c r="W10" s="8">
        <v>90</v>
      </c>
      <c r="X10" s="1">
        <f>Лист1!AI10</f>
        <v>0</v>
      </c>
    </row>
    <row r="11" spans="1:24" x14ac:dyDescent="0.25">
      <c r="A11" s="1">
        <v>8</v>
      </c>
      <c r="B11" s="1"/>
      <c r="C11" s="8">
        <v>20</v>
      </c>
      <c r="D11" s="1">
        <f>Лист1!D11</f>
        <v>0</v>
      </c>
      <c r="E11" s="8">
        <v>30</v>
      </c>
      <c r="F11" s="1">
        <f>Лист1!F11</f>
        <v>0</v>
      </c>
      <c r="G11" s="8">
        <v>30</v>
      </c>
      <c r="H11" s="1">
        <f>Лист2!D11:D23</f>
        <v>0</v>
      </c>
      <c r="I11" s="8">
        <v>35</v>
      </c>
      <c r="J11" s="1">
        <f>Лист1!L11</f>
        <v>0</v>
      </c>
      <c r="K11" s="8">
        <v>50</v>
      </c>
      <c r="L11" s="1">
        <f>Лист1!O11</f>
        <v>0</v>
      </c>
      <c r="M11" s="8">
        <v>60</v>
      </c>
      <c r="N11" s="1">
        <f>Лист1!S11</f>
        <v>0</v>
      </c>
      <c r="O11" s="8">
        <v>65</v>
      </c>
      <c r="P11" s="1">
        <f>Лист1!V11</f>
        <v>0</v>
      </c>
      <c r="Q11" s="8">
        <v>75</v>
      </c>
      <c r="R11" s="1">
        <f>Лист1!Y11</f>
        <v>0</v>
      </c>
      <c r="S11" s="8">
        <v>80</v>
      </c>
      <c r="T11" s="1">
        <f>Лист1!AC11</f>
        <v>0</v>
      </c>
      <c r="U11" s="8">
        <v>85</v>
      </c>
      <c r="V11" s="1">
        <f>Лист1!AF11</f>
        <v>0</v>
      </c>
      <c r="W11" s="8">
        <v>90</v>
      </c>
      <c r="X11" s="1">
        <f>Лист1!AI11</f>
        <v>0</v>
      </c>
    </row>
    <row r="12" spans="1:24" x14ac:dyDescent="0.25">
      <c r="A12" s="1">
        <v>9</v>
      </c>
      <c r="B12" s="1"/>
      <c r="C12" s="8">
        <v>20</v>
      </c>
      <c r="D12" s="1">
        <f>Лист1!D12</f>
        <v>0</v>
      </c>
      <c r="E12" s="8">
        <v>30</v>
      </c>
      <c r="F12" s="1">
        <f>Лист1!F12</f>
        <v>0</v>
      </c>
      <c r="G12" s="8">
        <v>30</v>
      </c>
      <c r="H12" s="1">
        <f>Лист2!D12:D24</f>
        <v>0</v>
      </c>
      <c r="I12" s="8">
        <v>35</v>
      </c>
      <c r="J12" s="1">
        <f>Лист1!L12</f>
        <v>0</v>
      </c>
      <c r="K12" s="8">
        <v>50</v>
      </c>
      <c r="L12" s="1">
        <f>Лист1!O12</f>
        <v>0</v>
      </c>
      <c r="M12" s="8">
        <v>60</v>
      </c>
      <c r="N12" s="1">
        <f>Лист1!S12</f>
        <v>0</v>
      </c>
      <c r="O12" s="8">
        <v>65</v>
      </c>
      <c r="P12" s="1">
        <f>Лист1!V12</f>
        <v>0</v>
      </c>
      <c r="Q12" s="8">
        <v>75</v>
      </c>
      <c r="R12" s="1">
        <f>Лист1!Y12</f>
        <v>0</v>
      </c>
      <c r="S12" s="8">
        <v>80</v>
      </c>
      <c r="T12" s="1">
        <f>Лист1!AC12</f>
        <v>0</v>
      </c>
      <c r="U12" s="8">
        <v>85</v>
      </c>
      <c r="V12" s="1">
        <f>Лист1!AF12</f>
        <v>0</v>
      </c>
      <c r="W12" s="8">
        <v>90</v>
      </c>
      <c r="X12" s="1">
        <f>Лист1!AI12</f>
        <v>0</v>
      </c>
    </row>
    <row r="13" spans="1:24" x14ac:dyDescent="0.25">
      <c r="A13" s="1">
        <v>10</v>
      </c>
      <c r="B13" s="1"/>
      <c r="C13" s="8">
        <v>20</v>
      </c>
      <c r="D13" s="1">
        <f>Лист1!D13</f>
        <v>0</v>
      </c>
      <c r="E13" s="8">
        <v>30</v>
      </c>
      <c r="F13" s="1">
        <f>Лист1!F13</f>
        <v>0</v>
      </c>
      <c r="G13" s="8">
        <v>30</v>
      </c>
      <c r="H13" s="1">
        <f>Лист2!D13:D25</f>
        <v>0</v>
      </c>
      <c r="I13" s="8">
        <v>35</v>
      </c>
      <c r="J13" s="1">
        <f>Лист1!L13</f>
        <v>0</v>
      </c>
      <c r="K13" s="8">
        <v>50</v>
      </c>
      <c r="L13" s="1">
        <f>Лист1!O13</f>
        <v>0</v>
      </c>
      <c r="M13" s="8">
        <v>60</v>
      </c>
      <c r="N13" s="1">
        <f>Лист1!S13</f>
        <v>0</v>
      </c>
      <c r="O13" s="8">
        <v>65</v>
      </c>
      <c r="P13" s="1">
        <f>Лист1!V13</f>
        <v>0</v>
      </c>
      <c r="Q13" s="8">
        <v>75</v>
      </c>
      <c r="R13" s="1">
        <f>Лист1!Y13</f>
        <v>0</v>
      </c>
      <c r="S13" s="8">
        <v>80</v>
      </c>
      <c r="T13" s="1">
        <f>Лист1!AC13</f>
        <v>0</v>
      </c>
      <c r="U13" s="8">
        <v>85</v>
      </c>
      <c r="V13" s="1">
        <f>Лист1!AF13</f>
        <v>0</v>
      </c>
      <c r="W13" s="8">
        <v>90</v>
      </c>
      <c r="X13" s="1">
        <f>Лист1!AI13</f>
        <v>0</v>
      </c>
    </row>
    <row r="14" spans="1:24" x14ac:dyDescent="0.25">
      <c r="A14" s="1">
        <v>11</v>
      </c>
      <c r="B14" s="1"/>
      <c r="C14" s="8">
        <v>20</v>
      </c>
      <c r="D14" s="1">
        <f>Лист1!D14</f>
        <v>0</v>
      </c>
      <c r="E14" s="8">
        <v>30</v>
      </c>
      <c r="F14" s="1">
        <f>Лист1!F14</f>
        <v>0</v>
      </c>
      <c r="G14" s="8">
        <v>30</v>
      </c>
      <c r="H14" s="1">
        <f>Лист2!D14:D26</f>
        <v>0</v>
      </c>
      <c r="I14" s="8">
        <v>35</v>
      </c>
      <c r="J14" s="1">
        <f>Лист1!L14</f>
        <v>0</v>
      </c>
      <c r="K14" s="8">
        <v>50</v>
      </c>
      <c r="L14" s="1">
        <f>Лист1!O14</f>
        <v>0</v>
      </c>
      <c r="M14" s="8">
        <v>60</v>
      </c>
      <c r="N14" s="1">
        <f>Лист1!S14</f>
        <v>0</v>
      </c>
      <c r="O14" s="8">
        <v>65</v>
      </c>
      <c r="P14" s="1">
        <f>Лист1!V14</f>
        <v>0</v>
      </c>
      <c r="Q14" s="8">
        <v>75</v>
      </c>
      <c r="R14" s="1">
        <f>Лист1!Y14</f>
        <v>0</v>
      </c>
      <c r="S14" s="8">
        <v>80</v>
      </c>
      <c r="T14" s="1">
        <f>Лист1!AC14</f>
        <v>0</v>
      </c>
      <c r="U14" s="8">
        <v>85</v>
      </c>
      <c r="V14" s="1">
        <f>Лист1!AF14</f>
        <v>0</v>
      </c>
      <c r="W14" s="8">
        <v>90</v>
      </c>
      <c r="X14" s="1">
        <f>Лист1!AI14</f>
        <v>0</v>
      </c>
    </row>
    <row r="15" spans="1:24" x14ac:dyDescent="0.25">
      <c r="A15" s="1">
        <v>12</v>
      </c>
      <c r="B15" s="1"/>
      <c r="C15" s="8">
        <v>20</v>
      </c>
      <c r="D15" s="1">
        <f>Лист1!D15</f>
        <v>0</v>
      </c>
      <c r="E15" s="8">
        <v>30</v>
      </c>
      <c r="F15" s="1">
        <f>Лист1!F15</f>
        <v>0</v>
      </c>
      <c r="G15" s="8">
        <v>30</v>
      </c>
      <c r="H15" s="1">
        <f>Лист2!D15:D27</f>
        <v>0</v>
      </c>
      <c r="I15" s="8">
        <v>35</v>
      </c>
      <c r="J15" s="1">
        <f>Лист1!L15</f>
        <v>0</v>
      </c>
      <c r="K15" s="8">
        <v>50</v>
      </c>
      <c r="L15" s="1">
        <f>Лист1!O15</f>
        <v>0</v>
      </c>
      <c r="M15" s="8">
        <v>60</v>
      </c>
      <c r="N15" s="1">
        <f>Лист1!S15</f>
        <v>0</v>
      </c>
      <c r="O15" s="8">
        <v>65</v>
      </c>
      <c r="P15" s="1">
        <f>Лист1!V15</f>
        <v>0</v>
      </c>
      <c r="Q15" s="8">
        <v>75</v>
      </c>
      <c r="R15" s="1">
        <f>Лист1!Y15</f>
        <v>0</v>
      </c>
      <c r="S15" s="8">
        <v>80</v>
      </c>
      <c r="T15" s="1">
        <f>Лист1!AC15</f>
        <v>0</v>
      </c>
      <c r="U15" s="8">
        <v>85</v>
      </c>
      <c r="V15" s="1">
        <f>Лист1!AF15</f>
        <v>0</v>
      </c>
      <c r="W15" s="8">
        <v>90</v>
      </c>
      <c r="X15" s="1">
        <f>Лист1!AI15</f>
        <v>0</v>
      </c>
    </row>
    <row r="16" spans="1:24" x14ac:dyDescent="0.25">
      <c r="A16" s="1">
        <v>13</v>
      </c>
      <c r="B16" s="1"/>
      <c r="C16" s="8">
        <v>20</v>
      </c>
      <c r="D16" s="1">
        <f>Лист1!D16</f>
        <v>0</v>
      </c>
      <c r="E16" s="8">
        <v>30</v>
      </c>
      <c r="F16" s="1">
        <f>Лист1!F16</f>
        <v>0</v>
      </c>
      <c r="G16" s="8">
        <v>30</v>
      </c>
      <c r="H16" s="1">
        <f>Лист2!D16:D28</f>
        <v>0</v>
      </c>
      <c r="I16" s="8">
        <v>35</v>
      </c>
      <c r="J16" s="1">
        <f>Лист1!L16</f>
        <v>0</v>
      </c>
      <c r="K16" s="8">
        <v>50</v>
      </c>
      <c r="L16" s="1">
        <f>Лист1!O16</f>
        <v>0</v>
      </c>
      <c r="M16" s="8">
        <v>60</v>
      </c>
      <c r="N16" s="1">
        <f>Лист1!S16</f>
        <v>0</v>
      </c>
      <c r="O16" s="8">
        <v>65</v>
      </c>
      <c r="P16" s="1">
        <f>Лист1!V16</f>
        <v>0</v>
      </c>
      <c r="Q16" s="8">
        <v>75</v>
      </c>
      <c r="R16" s="1">
        <f>Лист1!Y16</f>
        <v>0</v>
      </c>
      <c r="S16" s="8">
        <v>80</v>
      </c>
      <c r="T16" s="1">
        <f>Лист1!AC16</f>
        <v>0</v>
      </c>
      <c r="U16" s="8">
        <v>85</v>
      </c>
      <c r="V16" s="1">
        <f>Лист1!AF16</f>
        <v>0</v>
      </c>
      <c r="W16" s="8">
        <v>90</v>
      </c>
      <c r="X16" s="1">
        <f>Лист1!AI16</f>
        <v>0</v>
      </c>
    </row>
    <row r="17" spans="1:24" x14ac:dyDescent="0.25">
      <c r="A17" s="7">
        <v>14</v>
      </c>
      <c r="B17" s="1"/>
      <c r="C17" s="8">
        <v>20</v>
      </c>
      <c r="D17" s="1">
        <f>Лист1!D17</f>
        <v>0</v>
      </c>
      <c r="E17" s="8">
        <v>30</v>
      </c>
      <c r="F17" s="1">
        <f>Лист1!F17</f>
        <v>0</v>
      </c>
      <c r="G17" s="8">
        <v>30</v>
      </c>
      <c r="H17" s="1">
        <f>Лист2!D17:D29</f>
        <v>0</v>
      </c>
      <c r="I17" s="8">
        <v>35</v>
      </c>
      <c r="J17" s="1">
        <f>Лист1!L17</f>
        <v>0</v>
      </c>
      <c r="K17" s="8">
        <v>50</v>
      </c>
      <c r="L17" s="1">
        <f>Лист1!O17</f>
        <v>0</v>
      </c>
      <c r="M17" s="8">
        <v>60</v>
      </c>
      <c r="N17" s="1">
        <f>Лист1!S17</f>
        <v>0</v>
      </c>
      <c r="O17" s="8">
        <v>65</v>
      </c>
      <c r="P17" s="1">
        <f>Лист1!V17</f>
        <v>0</v>
      </c>
      <c r="Q17" s="8">
        <v>75</v>
      </c>
      <c r="R17" s="1">
        <f>Лист1!Y17</f>
        <v>0</v>
      </c>
      <c r="S17" s="8">
        <v>80</v>
      </c>
      <c r="T17" s="1">
        <f>Лист1!AC17</f>
        <v>0</v>
      </c>
      <c r="U17" s="8">
        <v>85</v>
      </c>
      <c r="V17" s="1">
        <f>Лист1!AF17</f>
        <v>0</v>
      </c>
      <c r="W17" s="8">
        <v>90</v>
      </c>
      <c r="X17" s="1">
        <f>Лист1!AI17</f>
        <v>0</v>
      </c>
    </row>
    <row r="18" spans="1:24" x14ac:dyDescent="0.25">
      <c r="A18" s="7">
        <v>15</v>
      </c>
      <c r="B18" s="1"/>
      <c r="C18" s="8">
        <v>20</v>
      </c>
      <c r="D18" s="1">
        <f>Лист1!D18</f>
        <v>0</v>
      </c>
      <c r="E18" s="8">
        <v>30</v>
      </c>
      <c r="F18" s="1">
        <f>Лист1!F18</f>
        <v>0</v>
      </c>
      <c r="G18" s="8">
        <v>30</v>
      </c>
      <c r="H18" s="1">
        <f>Лист2!D18:D30</f>
        <v>0</v>
      </c>
      <c r="I18" s="8">
        <v>35</v>
      </c>
      <c r="J18" s="1">
        <f>Лист1!L18</f>
        <v>0</v>
      </c>
      <c r="K18" s="8">
        <v>50</v>
      </c>
      <c r="L18" s="1">
        <f>Лист1!O18</f>
        <v>0</v>
      </c>
      <c r="M18" s="8">
        <v>60</v>
      </c>
      <c r="N18" s="1">
        <f>Лист1!S18</f>
        <v>0</v>
      </c>
      <c r="O18" s="8">
        <v>65</v>
      </c>
      <c r="P18" s="1">
        <f>Лист1!V18</f>
        <v>0</v>
      </c>
      <c r="Q18" s="8">
        <v>75</v>
      </c>
      <c r="R18" s="1">
        <f>Лист1!Y18</f>
        <v>0</v>
      </c>
      <c r="S18" s="8">
        <v>80</v>
      </c>
      <c r="T18" s="1">
        <f>Лист1!AC18</f>
        <v>0</v>
      </c>
      <c r="U18" s="8">
        <v>85</v>
      </c>
      <c r="V18" s="1">
        <f>Лист1!AF18</f>
        <v>0</v>
      </c>
      <c r="W18" s="8">
        <v>90</v>
      </c>
      <c r="X18" s="1">
        <f>Лист1!AI18</f>
        <v>0</v>
      </c>
    </row>
    <row r="19" spans="1:24" x14ac:dyDescent="0.25">
      <c r="A19" s="7">
        <v>16</v>
      </c>
      <c r="B19" s="1"/>
      <c r="C19" s="8">
        <v>20</v>
      </c>
      <c r="D19" s="1">
        <f>Лист1!D19</f>
        <v>0</v>
      </c>
      <c r="E19" s="8">
        <v>30</v>
      </c>
      <c r="F19" s="1">
        <f>Лист1!F19</f>
        <v>0</v>
      </c>
      <c r="G19" s="8">
        <v>30</v>
      </c>
      <c r="H19" s="1">
        <f>Лист2!D19:D31</f>
        <v>0</v>
      </c>
      <c r="I19" s="8">
        <v>35</v>
      </c>
      <c r="J19" s="1">
        <f>Лист1!L19</f>
        <v>0</v>
      </c>
      <c r="K19" s="8">
        <v>50</v>
      </c>
      <c r="L19" s="1">
        <f>Лист1!O19</f>
        <v>0</v>
      </c>
      <c r="M19" s="8">
        <v>60</v>
      </c>
      <c r="N19" s="1">
        <f>Лист1!S19</f>
        <v>0</v>
      </c>
      <c r="O19" s="8">
        <v>65</v>
      </c>
      <c r="P19" s="1">
        <f>Лист1!V19</f>
        <v>0</v>
      </c>
      <c r="Q19" s="8">
        <v>75</v>
      </c>
      <c r="R19" s="1">
        <f>Лист1!Y19</f>
        <v>0</v>
      </c>
      <c r="S19" s="8">
        <v>80</v>
      </c>
      <c r="T19" s="1">
        <f>Лист1!AC19</f>
        <v>0</v>
      </c>
      <c r="U19" s="8">
        <v>85</v>
      </c>
      <c r="V19" s="1">
        <f>Лист1!AF19</f>
        <v>0</v>
      </c>
      <c r="W19" s="8">
        <v>90</v>
      </c>
      <c r="X19" s="1">
        <f>Лист1!AI19</f>
        <v>0</v>
      </c>
    </row>
    <row r="20" spans="1:24" x14ac:dyDescent="0.25">
      <c r="A20" s="7">
        <v>17</v>
      </c>
      <c r="B20" s="1"/>
      <c r="C20" s="8">
        <v>20</v>
      </c>
      <c r="D20" s="1">
        <f>Лист1!D20</f>
        <v>0</v>
      </c>
      <c r="E20" s="8">
        <v>30</v>
      </c>
      <c r="F20" s="1">
        <f>Лист1!F20</f>
        <v>0</v>
      </c>
      <c r="G20" s="8">
        <v>30</v>
      </c>
      <c r="H20" s="1">
        <f>Лист2!D20:D32</f>
        <v>0</v>
      </c>
      <c r="I20" s="8">
        <v>35</v>
      </c>
      <c r="J20" s="1">
        <f>Лист1!L20</f>
        <v>0</v>
      </c>
      <c r="K20" s="8">
        <v>50</v>
      </c>
      <c r="L20" s="1">
        <f>Лист1!O20</f>
        <v>0</v>
      </c>
      <c r="M20" s="8">
        <v>60</v>
      </c>
      <c r="N20" s="1">
        <f>Лист1!S20</f>
        <v>0</v>
      </c>
      <c r="O20" s="8">
        <v>65</v>
      </c>
      <c r="P20" s="1">
        <f>Лист1!V20</f>
        <v>0</v>
      </c>
      <c r="Q20" s="8">
        <v>75</v>
      </c>
      <c r="R20" s="1">
        <f>Лист1!Y20</f>
        <v>0</v>
      </c>
      <c r="S20" s="8">
        <v>80</v>
      </c>
      <c r="T20" s="1">
        <f>Лист1!AC20</f>
        <v>0</v>
      </c>
      <c r="U20" s="8">
        <v>85</v>
      </c>
      <c r="V20" s="1">
        <f>Лист1!AF20</f>
        <v>0</v>
      </c>
      <c r="W20" s="8">
        <v>90</v>
      </c>
      <c r="X20" s="1">
        <f>Лист1!AI20</f>
        <v>0</v>
      </c>
    </row>
    <row r="21" spans="1:24" x14ac:dyDescent="0.25">
      <c r="A21" s="7">
        <v>18</v>
      </c>
      <c r="B21" s="1"/>
      <c r="C21" s="8">
        <v>20</v>
      </c>
      <c r="D21" s="1">
        <f>Лист1!D21</f>
        <v>0</v>
      </c>
      <c r="E21" s="8">
        <v>30</v>
      </c>
      <c r="F21" s="1">
        <f>Лист1!F21</f>
        <v>0</v>
      </c>
      <c r="G21" s="8">
        <v>30</v>
      </c>
      <c r="H21" s="1">
        <f>Лист2!D21:D33</f>
        <v>0</v>
      </c>
      <c r="I21" s="8">
        <v>35</v>
      </c>
      <c r="J21" s="1">
        <f>Лист1!L21</f>
        <v>0</v>
      </c>
      <c r="K21" s="8">
        <v>50</v>
      </c>
      <c r="L21" s="1">
        <f>Лист1!O21</f>
        <v>0</v>
      </c>
      <c r="M21" s="8">
        <v>60</v>
      </c>
      <c r="N21" s="1">
        <f>Лист1!S21</f>
        <v>0</v>
      </c>
      <c r="O21" s="8">
        <v>65</v>
      </c>
      <c r="P21" s="1">
        <f>Лист1!V21</f>
        <v>0</v>
      </c>
      <c r="Q21" s="8">
        <v>75</v>
      </c>
      <c r="R21" s="1">
        <f>Лист1!Y21</f>
        <v>0</v>
      </c>
      <c r="S21" s="8">
        <v>80</v>
      </c>
      <c r="T21" s="1">
        <f>Лист1!AC21</f>
        <v>0</v>
      </c>
      <c r="U21" s="8">
        <v>85</v>
      </c>
      <c r="V21" s="1">
        <f>Лист1!AF21</f>
        <v>0</v>
      </c>
      <c r="W21" s="8">
        <v>90</v>
      </c>
      <c r="X21" s="1">
        <f>Лист1!AI21</f>
        <v>0</v>
      </c>
    </row>
    <row r="22" spans="1:24" x14ac:dyDescent="0.25">
      <c r="A22" s="7">
        <v>19</v>
      </c>
      <c r="B22" s="1"/>
      <c r="C22" s="8">
        <v>20</v>
      </c>
      <c r="D22" s="1">
        <f>Лист1!D22</f>
        <v>0</v>
      </c>
      <c r="E22" s="8">
        <v>30</v>
      </c>
      <c r="F22" s="1">
        <f>Лист1!F22</f>
        <v>0</v>
      </c>
      <c r="G22" s="8">
        <v>30</v>
      </c>
      <c r="H22" s="1">
        <f>Лист2!D22:D34</f>
        <v>0</v>
      </c>
      <c r="I22" s="8">
        <v>35</v>
      </c>
      <c r="J22" s="1">
        <f>Лист1!L22</f>
        <v>0</v>
      </c>
      <c r="K22" s="8">
        <v>50</v>
      </c>
      <c r="L22" s="1">
        <f>Лист1!O22</f>
        <v>0</v>
      </c>
      <c r="M22" s="8">
        <v>60</v>
      </c>
      <c r="N22" s="1">
        <f>Лист1!S22</f>
        <v>0</v>
      </c>
      <c r="O22" s="8">
        <v>65</v>
      </c>
      <c r="P22" s="1">
        <f>Лист1!V22</f>
        <v>0</v>
      </c>
      <c r="Q22" s="8">
        <v>75</v>
      </c>
      <c r="R22" s="1">
        <f>Лист1!Y22</f>
        <v>0</v>
      </c>
      <c r="S22" s="8">
        <v>80</v>
      </c>
      <c r="T22" s="1">
        <f>Лист1!AC22</f>
        <v>0</v>
      </c>
      <c r="U22" s="8">
        <v>85</v>
      </c>
      <c r="V22" s="1">
        <f>Лист1!AF22</f>
        <v>0</v>
      </c>
      <c r="W22" s="8">
        <v>90</v>
      </c>
      <c r="X22" s="1">
        <f>Лист1!AI22</f>
        <v>0</v>
      </c>
    </row>
    <row r="23" spans="1:24" x14ac:dyDescent="0.25">
      <c r="A23" s="7">
        <v>20</v>
      </c>
      <c r="B23" s="1"/>
      <c r="C23" s="8">
        <v>20</v>
      </c>
      <c r="D23" s="1">
        <f>Лист1!D23</f>
        <v>0</v>
      </c>
      <c r="E23" s="8">
        <v>30</v>
      </c>
      <c r="F23" s="1">
        <f>Лист1!F23</f>
        <v>0</v>
      </c>
      <c r="G23" s="8">
        <v>30</v>
      </c>
      <c r="H23" s="1">
        <f>Лист2!D23:D35</f>
        <v>0</v>
      </c>
      <c r="I23" s="8">
        <v>35</v>
      </c>
      <c r="J23" s="1">
        <f>Лист1!L23</f>
        <v>0</v>
      </c>
      <c r="K23" s="8">
        <v>50</v>
      </c>
      <c r="L23" s="1">
        <f>Лист1!O23</f>
        <v>0</v>
      </c>
      <c r="M23" s="8">
        <v>60</v>
      </c>
      <c r="N23" s="1">
        <f>Лист1!S23</f>
        <v>0</v>
      </c>
      <c r="O23" s="8">
        <v>65</v>
      </c>
      <c r="P23" s="1">
        <f>Лист1!V23</f>
        <v>0</v>
      </c>
      <c r="Q23" s="8">
        <v>75</v>
      </c>
      <c r="R23" s="1">
        <f>Лист1!Y23</f>
        <v>0</v>
      </c>
      <c r="S23" s="8">
        <v>80</v>
      </c>
      <c r="T23" s="1">
        <f>Лист1!AC23</f>
        <v>0</v>
      </c>
      <c r="U23" s="8">
        <v>85</v>
      </c>
      <c r="V23" s="1">
        <f>Лист1!AF23</f>
        <v>0</v>
      </c>
      <c r="W23" s="8">
        <v>90</v>
      </c>
      <c r="X23" s="1">
        <f>Лист1!AI23</f>
        <v>0</v>
      </c>
    </row>
    <row r="24" spans="1:24" x14ac:dyDescent="0.25">
      <c r="A24" s="7">
        <v>21</v>
      </c>
      <c r="B24" s="1"/>
      <c r="C24" s="8">
        <v>20</v>
      </c>
      <c r="D24" s="1">
        <f>Лист1!D24</f>
        <v>0</v>
      </c>
      <c r="E24" s="8">
        <v>30</v>
      </c>
      <c r="F24" s="1">
        <f>Лист1!F24</f>
        <v>0</v>
      </c>
      <c r="G24" s="8">
        <v>30</v>
      </c>
      <c r="H24" s="1">
        <f>Лист2!D24:D36</f>
        <v>0</v>
      </c>
      <c r="I24" s="8">
        <v>35</v>
      </c>
      <c r="J24" s="1">
        <f>Лист1!L24</f>
        <v>0</v>
      </c>
      <c r="K24" s="8">
        <v>50</v>
      </c>
      <c r="L24" s="1">
        <f>Лист1!O24</f>
        <v>0</v>
      </c>
      <c r="M24" s="8">
        <v>60</v>
      </c>
      <c r="N24" s="1">
        <f>Лист1!S24</f>
        <v>0</v>
      </c>
      <c r="O24" s="8">
        <v>65</v>
      </c>
      <c r="P24" s="1">
        <f>Лист1!V24</f>
        <v>0</v>
      </c>
      <c r="Q24" s="8">
        <v>75</v>
      </c>
      <c r="R24" s="1">
        <f>Лист1!Y24</f>
        <v>0</v>
      </c>
      <c r="S24" s="8">
        <v>80</v>
      </c>
      <c r="T24" s="1">
        <f>Лист1!AC24</f>
        <v>0</v>
      </c>
      <c r="U24" s="8">
        <v>85</v>
      </c>
      <c r="V24" s="1">
        <f>Лист1!AF24</f>
        <v>0</v>
      </c>
      <c r="W24" s="8">
        <v>90</v>
      </c>
      <c r="X24" s="1">
        <f>Лист1!AI24</f>
        <v>0</v>
      </c>
    </row>
    <row r="25" spans="1:24" x14ac:dyDescent="0.25">
      <c r="A25" s="7">
        <v>22</v>
      </c>
      <c r="B25" s="1"/>
      <c r="C25" s="8">
        <v>20</v>
      </c>
      <c r="D25" s="1">
        <f>Лист1!D25</f>
        <v>0</v>
      </c>
      <c r="E25" s="8">
        <v>30</v>
      </c>
      <c r="F25" s="1">
        <f>Лист1!F25</f>
        <v>0</v>
      </c>
      <c r="G25" s="8">
        <v>30</v>
      </c>
      <c r="H25" s="1">
        <f>Лист2!D25:D37</f>
        <v>0</v>
      </c>
      <c r="I25" s="8">
        <v>35</v>
      </c>
      <c r="J25" s="1">
        <f>Лист1!L25</f>
        <v>0</v>
      </c>
      <c r="K25" s="8">
        <v>50</v>
      </c>
      <c r="L25" s="1">
        <f>Лист1!O25</f>
        <v>0</v>
      </c>
      <c r="M25" s="8">
        <v>60</v>
      </c>
      <c r="N25" s="1">
        <f>Лист1!S25</f>
        <v>0</v>
      </c>
      <c r="O25" s="8">
        <v>65</v>
      </c>
      <c r="P25" s="1">
        <f>Лист1!V25</f>
        <v>0</v>
      </c>
      <c r="Q25" s="8">
        <v>75</v>
      </c>
      <c r="R25" s="1">
        <f>Лист1!Y25</f>
        <v>0</v>
      </c>
      <c r="S25" s="8">
        <v>80</v>
      </c>
      <c r="T25" s="1">
        <f>Лист1!AC25</f>
        <v>0</v>
      </c>
      <c r="U25" s="8">
        <v>85</v>
      </c>
      <c r="V25" s="1">
        <f>Лист1!AF25</f>
        <v>0</v>
      </c>
      <c r="W25" s="8">
        <v>90</v>
      </c>
      <c r="X25" s="1">
        <f>Лист1!AI25</f>
        <v>0</v>
      </c>
    </row>
  </sheetData>
  <sheetProtection password="CEF5" sheet="1" objects="1" scenarios="1" selectLockedCells="1" selectUnlockedCells="1"/>
  <mergeCells count="6">
    <mergeCell ref="A2:A3"/>
    <mergeCell ref="C2:F2"/>
    <mergeCell ref="G2:L2"/>
    <mergeCell ref="M2:R2"/>
    <mergeCell ref="S2:X2"/>
    <mergeCell ref="B2:B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2018-12-17T18:46:39Z</dcterms:modified>
</cp:coreProperties>
</file>